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Municipalities\03. Allocations\2023-24\"/>
    </mc:Choice>
  </mc:AlternateContent>
  <xr:revisionPtr revIDLastSave="0" documentId="13_ncr:1_{C6E8272D-087E-454B-890F-C21BB413AF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DC45" sheetId="2" r:id="rId2"/>
    <sheet name="DC6" sheetId="3" r:id="rId3"/>
    <sheet name="DC7" sheetId="4" r:id="rId4"/>
    <sheet name="DC8" sheetId="5" r:id="rId5"/>
    <sheet name="DC9" sheetId="6" r:id="rId6"/>
    <sheet name="NC061" sheetId="7" r:id="rId7"/>
    <sheet name="NC062" sheetId="8" r:id="rId8"/>
    <sheet name="NC064" sheetId="9" r:id="rId9"/>
    <sheet name="NC065" sheetId="10" r:id="rId10"/>
    <sheet name="NC066" sheetId="11" r:id="rId11"/>
    <sheet name="NC067" sheetId="12" r:id="rId12"/>
    <sheet name="NC071" sheetId="13" r:id="rId13"/>
    <sheet name="NC072" sheetId="14" r:id="rId14"/>
    <sheet name="NC073" sheetId="15" r:id="rId15"/>
    <sheet name="NC074" sheetId="16" r:id="rId16"/>
    <sheet name="NC075" sheetId="17" r:id="rId17"/>
    <sheet name="NC076" sheetId="18" r:id="rId18"/>
    <sheet name="NC077" sheetId="19" r:id="rId19"/>
    <sheet name="NC078" sheetId="20" r:id="rId20"/>
    <sheet name="NC082" sheetId="21" r:id="rId21"/>
    <sheet name="NC084" sheetId="22" r:id="rId22"/>
    <sheet name="NC085" sheetId="23" r:id="rId23"/>
    <sheet name="NC086" sheetId="24" r:id="rId24"/>
    <sheet name="NC087" sheetId="25" r:id="rId25"/>
    <sheet name="NC091" sheetId="26" r:id="rId26"/>
    <sheet name="NC092" sheetId="27" r:id="rId27"/>
    <sheet name="NC093" sheetId="28" r:id="rId28"/>
    <sheet name="NC094" sheetId="29" r:id="rId29"/>
    <sheet name="NC451" sheetId="30" r:id="rId30"/>
    <sheet name="NC452" sheetId="31" r:id="rId31"/>
    <sheet name="NC453" sheetId="32" r:id="rId32"/>
  </sheets>
  <definedNames>
    <definedName name="_xlnm.Print_Area" localSheetId="1">'DC45'!$A$1:$H$180</definedName>
    <definedName name="_xlnm.Print_Area" localSheetId="2">'DC6'!$A$1:$H$180</definedName>
    <definedName name="_xlnm.Print_Area" localSheetId="3">'DC7'!$A$1:$H$180</definedName>
    <definedName name="_xlnm.Print_Area" localSheetId="4">'DC8'!$A$1:$H$180</definedName>
    <definedName name="_xlnm.Print_Area" localSheetId="5">'DC9'!$A$1:$H$180</definedName>
    <definedName name="_xlnm.Print_Area" localSheetId="6">'NC061'!$A$1:$H$180</definedName>
    <definedName name="_xlnm.Print_Area" localSheetId="7">'NC062'!$A$1:$H$180</definedName>
    <definedName name="_xlnm.Print_Area" localSheetId="8">'NC064'!$A$1:$H$180</definedName>
    <definedName name="_xlnm.Print_Area" localSheetId="9">'NC065'!$A$1:$H$180</definedName>
    <definedName name="_xlnm.Print_Area" localSheetId="10">'NC066'!$A$1:$H$180</definedName>
    <definedName name="_xlnm.Print_Area" localSheetId="11">'NC067'!$A$1:$H$180</definedName>
    <definedName name="_xlnm.Print_Area" localSheetId="12">'NC071'!$A$1:$H$180</definedName>
    <definedName name="_xlnm.Print_Area" localSheetId="13">'NC072'!$A$1:$H$180</definedName>
    <definedName name="_xlnm.Print_Area" localSheetId="14">'NC073'!$A$1:$H$180</definedName>
    <definedName name="_xlnm.Print_Area" localSheetId="15">'NC074'!$A$1:$H$180</definedName>
    <definedName name="_xlnm.Print_Area" localSheetId="16">'NC075'!$A$1:$H$180</definedName>
    <definedName name="_xlnm.Print_Area" localSheetId="17">'NC076'!$A$1:$H$180</definedName>
    <definedName name="_xlnm.Print_Area" localSheetId="18">'NC077'!$A$1:$H$180</definedName>
    <definedName name="_xlnm.Print_Area" localSheetId="19">'NC078'!$A$1:$H$180</definedName>
    <definedName name="_xlnm.Print_Area" localSheetId="20">'NC082'!$A$1:$H$180</definedName>
    <definedName name="_xlnm.Print_Area" localSheetId="21">'NC084'!$A$1:$H$180</definedName>
    <definedName name="_xlnm.Print_Area" localSheetId="22">'NC085'!$A$1:$H$180</definedName>
    <definedName name="_xlnm.Print_Area" localSheetId="23">'NC086'!$A$1:$H$180</definedName>
    <definedName name="_xlnm.Print_Area" localSheetId="24">'NC087'!$A$1:$H$180</definedName>
    <definedName name="_xlnm.Print_Area" localSheetId="25">'NC091'!$A$1:$H$180</definedName>
    <definedName name="_xlnm.Print_Area" localSheetId="26">'NC092'!$A$1:$H$180</definedName>
    <definedName name="_xlnm.Print_Area" localSheetId="27">'NC093'!$A$1:$H$180</definedName>
    <definedName name="_xlnm.Print_Area" localSheetId="28">'NC094'!$A$1:$H$180</definedName>
    <definedName name="_xlnm.Print_Area" localSheetId="29">'NC451'!$A$1:$H$180</definedName>
    <definedName name="_xlnm.Print_Area" localSheetId="30">'NC452'!$A$1:$H$180</definedName>
    <definedName name="_xlnm.Print_Area" localSheetId="31">'NC453'!$A$1:$H$180</definedName>
    <definedName name="_xlnm.Print_Area" localSheetId="0">Summary!$A$1:$H$180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7" i="1" s="1"/>
  <c r="H48" i="1"/>
  <c r="F48" i="1"/>
  <c r="H113" i="2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25"/>
  <c r="G113" i="25"/>
  <c r="F113" i="25"/>
  <c r="H107" i="25"/>
  <c r="G107" i="25"/>
  <c r="F107" i="25"/>
  <c r="H101" i="25"/>
  <c r="G101" i="25"/>
  <c r="F101" i="25"/>
  <c r="H95" i="25"/>
  <c r="G95" i="25"/>
  <c r="F95" i="25"/>
  <c r="H89" i="25"/>
  <c r="G89" i="25"/>
  <c r="F89" i="25"/>
  <c r="H83" i="25"/>
  <c r="G83" i="25"/>
  <c r="F83" i="25"/>
  <c r="H77" i="25"/>
  <c r="G77" i="25"/>
  <c r="F77" i="25"/>
  <c r="H71" i="25"/>
  <c r="G71" i="25"/>
  <c r="F71" i="25"/>
  <c r="H65" i="25"/>
  <c r="G65" i="25"/>
  <c r="F65" i="25"/>
  <c r="H59" i="25"/>
  <c r="G59" i="25"/>
  <c r="F59" i="25"/>
  <c r="H53" i="25"/>
  <c r="G53" i="25"/>
  <c r="F53" i="25"/>
  <c r="H47" i="25"/>
  <c r="G47" i="25"/>
  <c r="F47" i="25"/>
  <c r="H113" i="26"/>
  <c r="G113" i="26"/>
  <c r="F113" i="26"/>
  <c r="H107" i="26"/>
  <c r="G107" i="26"/>
  <c r="F107" i="26"/>
  <c r="H101" i="26"/>
  <c r="G101" i="26"/>
  <c r="F101" i="26"/>
  <c r="H95" i="26"/>
  <c r="G95" i="26"/>
  <c r="F95" i="26"/>
  <c r="H89" i="26"/>
  <c r="G89" i="26"/>
  <c r="F89" i="26"/>
  <c r="H83" i="26"/>
  <c r="G83" i="26"/>
  <c r="F83" i="26"/>
  <c r="H77" i="26"/>
  <c r="G77" i="26"/>
  <c r="F77" i="26"/>
  <c r="H71" i="26"/>
  <c r="G71" i="26"/>
  <c r="F71" i="26"/>
  <c r="H65" i="26"/>
  <c r="G65" i="26"/>
  <c r="F65" i="26"/>
  <c r="H59" i="26"/>
  <c r="G59" i="26"/>
  <c r="F59" i="26"/>
  <c r="H53" i="26"/>
  <c r="G53" i="26"/>
  <c r="F53" i="26"/>
  <c r="H47" i="26"/>
  <c r="G47" i="26"/>
  <c r="F47" i="26"/>
  <c r="H113" i="27"/>
  <c r="G113" i="27"/>
  <c r="F113" i="27"/>
  <c r="H107" i="27"/>
  <c r="G107" i="27"/>
  <c r="F107" i="27"/>
  <c r="H101" i="27"/>
  <c r="G101" i="27"/>
  <c r="F101" i="27"/>
  <c r="H95" i="27"/>
  <c r="G95" i="27"/>
  <c r="F95" i="27"/>
  <c r="H89" i="27"/>
  <c r="G89" i="27"/>
  <c r="F89" i="27"/>
  <c r="H83" i="27"/>
  <c r="G83" i="27"/>
  <c r="F83" i="27"/>
  <c r="H77" i="27"/>
  <c r="G77" i="27"/>
  <c r="F77" i="27"/>
  <c r="H71" i="27"/>
  <c r="G71" i="27"/>
  <c r="F71" i="27"/>
  <c r="H65" i="27"/>
  <c r="G65" i="27"/>
  <c r="F65" i="27"/>
  <c r="H59" i="27"/>
  <c r="G59" i="27"/>
  <c r="F59" i="27"/>
  <c r="H53" i="27"/>
  <c r="G53" i="27"/>
  <c r="F53" i="27"/>
  <c r="H47" i="27"/>
  <c r="G47" i="27"/>
  <c r="F47" i="27"/>
  <c r="H113" i="28"/>
  <c r="G113" i="28"/>
  <c r="F113" i="28"/>
  <c r="H107" i="28"/>
  <c r="G107" i="28"/>
  <c r="F107" i="28"/>
  <c r="H101" i="28"/>
  <c r="G101" i="28"/>
  <c r="F101" i="28"/>
  <c r="H95" i="28"/>
  <c r="G95" i="28"/>
  <c r="F95" i="28"/>
  <c r="H89" i="28"/>
  <c r="G89" i="28"/>
  <c r="F89" i="28"/>
  <c r="H83" i="28"/>
  <c r="G83" i="28"/>
  <c r="F83" i="28"/>
  <c r="H77" i="28"/>
  <c r="G77" i="28"/>
  <c r="F77" i="28"/>
  <c r="H71" i="28"/>
  <c r="G71" i="28"/>
  <c r="F71" i="28"/>
  <c r="H65" i="28"/>
  <c r="G65" i="28"/>
  <c r="F65" i="28"/>
  <c r="H59" i="28"/>
  <c r="G59" i="28"/>
  <c r="F59" i="28"/>
  <c r="H53" i="28"/>
  <c r="G53" i="28"/>
  <c r="F53" i="28"/>
  <c r="H47" i="28"/>
  <c r="G47" i="28"/>
  <c r="F47" i="28"/>
  <c r="H113" i="29"/>
  <c r="G113" i="29"/>
  <c r="F113" i="29"/>
  <c r="H107" i="29"/>
  <c r="G107" i="29"/>
  <c r="F107" i="29"/>
  <c r="H101" i="29"/>
  <c r="G101" i="29"/>
  <c r="F101" i="29"/>
  <c r="H95" i="29"/>
  <c r="G95" i="29"/>
  <c r="F95" i="29"/>
  <c r="H89" i="29"/>
  <c r="G89" i="29"/>
  <c r="F89" i="29"/>
  <c r="H83" i="29"/>
  <c r="G83" i="29"/>
  <c r="F83" i="29"/>
  <c r="H77" i="29"/>
  <c r="G77" i="29"/>
  <c r="F77" i="29"/>
  <c r="H71" i="29"/>
  <c r="G71" i="29"/>
  <c r="F71" i="29"/>
  <c r="H65" i="29"/>
  <c r="G65" i="29"/>
  <c r="F65" i="29"/>
  <c r="H59" i="29"/>
  <c r="G59" i="29"/>
  <c r="F59" i="29"/>
  <c r="H53" i="29"/>
  <c r="G53" i="29"/>
  <c r="F53" i="29"/>
  <c r="H47" i="29"/>
  <c r="G47" i="29"/>
  <c r="F47" i="29"/>
  <c r="H113" i="30"/>
  <c r="G113" i="30"/>
  <c r="F113" i="30"/>
  <c r="H107" i="30"/>
  <c r="G107" i="30"/>
  <c r="F107" i="30"/>
  <c r="H101" i="30"/>
  <c r="G101" i="30"/>
  <c r="F101" i="30"/>
  <c r="H95" i="30"/>
  <c r="G95" i="30"/>
  <c r="F95" i="30"/>
  <c r="H89" i="30"/>
  <c r="G89" i="30"/>
  <c r="F89" i="30"/>
  <c r="H83" i="30"/>
  <c r="G83" i="30"/>
  <c r="F83" i="30"/>
  <c r="H77" i="30"/>
  <c r="G77" i="30"/>
  <c r="F77" i="30"/>
  <c r="H71" i="30"/>
  <c r="G71" i="30"/>
  <c r="F71" i="30"/>
  <c r="H65" i="30"/>
  <c r="G65" i="30"/>
  <c r="F65" i="30"/>
  <c r="H59" i="30"/>
  <c r="G59" i="30"/>
  <c r="F59" i="30"/>
  <c r="H53" i="30"/>
  <c r="G53" i="30"/>
  <c r="F53" i="30"/>
  <c r="H47" i="30"/>
  <c r="G47" i="30"/>
  <c r="F47" i="30"/>
  <c r="H113" i="31"/>
  <c r="G113" i="31"/>
  <c r="F113" i="31"/>
  <c r="H107" i="31"/>
  <c r="G107" i="31"/>
  <c r="F107" i="31"/>
  <c r="H101" i="31"/>
  <c r="G101" i="31"/>
  <c r="F101" i="31"/>
  <c r="H95" i="31"/>
  <c r="G95" i="31"/>
  <c r="F95" i="31"/>
  <c r="H89" i="31"/>
  <c r="G89" i="31"/>
  <c r="F89" i="31"/>
  <c r="H83" i="31"/>
  <c r="G83" i="31"/>
  <c r="F83" i="31"/>
  <c r="H77" i="31"/>
  <c r="G77" i="31"/>
  <c r="F77" i="31"/>
  <c r="H71" i="31"/>
  <c r="G71" i="31"/>
  <c r="F71" i="31"/>
  <c r="H65" i="31"/>
  <c r="G65" i="31"/>
  <c r="F65" i="31"/>
  <c r="H59" i="31"/>
  <c r="G59" i="31"/>
  <c r="F59" i="31"/>
  <c r="H53" i="31"/>
  <c r="G53" i="31"/>
  <c r="F53" i="31"/>
  <c r="H47" i="31"/>
  <c r="G47" i="31"/>
  <c r="F47" i="31"/>
  <c r="H113" i="32"/>
  <c r="G113" i="32"/>
  <c r="F113" i="32"/>
  <c r="H107" i="32"/>
  <c r="G107" i="32"/>
  <c r="F107" i="32"/>
  <c r="H101" i="32"/>
  <c r="G101" i="32"/>
  <c r="F101" i="32"/>
  <c r="H95" i="32"/>
  <c r="G95" i="32"/>
  <c r="F95" i="32"/>
  <c r="H89" i="32"/>
  <c r="G89" i="32"/>
  <c r="F89" i="32"/>
  <c r="H83" i="32"/>
  <c r="G83" i="32"/>
  <c r="F83" i="32"/>
  <c r="H77" i="32"/>
  <c r="G77" i="32"/>
  <c r="F77" i="32"/>
  <c r="H71" i="32"/>
  <c r="G71" i="32"/>
  <c r="F71" i="32"/>
  <c r="H65" i="32"/>
  <c r="G65" i="32"/>
  <c r="F65" i="32"/>
  <c r="H59" i="32"/>
  <c r="G59" i="32"/>
  <c r="F59" i="32"/>
  <c r="H53" i="32"/>
  <c r="G53" i="32"/>
  <c r="F53" i="32"/>
  <c r="H47" i="32"/>
  <c r="G47" i="32"/>
  <c r="F47" i="32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F41" i="17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29"/>
  <c r="G39" i="29"/>
  <c r="F39" i="29"/>
  <c r="H39" i="30"/>
  <c r="G39" i="30"/>
  <c r="F39" i="30"/>
  <c r="H39" i="31"/>
  <c r="G39" i="31"/>
  <c r="F39" i="31"/>
  <c r="H39" i="32"/>
  <c r="G39" i="32"/>
  <c r="F39" i="32"/>
  <c r="H39" i="1"/>
  <c r="G39" i="1"/>
  <c r="F39" i="1"/>
  <c r="H32" i="2"/>
  <c r="H41" i="2" s="1"/>
  <c r="G32" i="2"/>
  <c r="G41" i="2" s="1"/>
  <c r="F32" i="2"/>
  <c r="F41" i="2" s="1"/>
  <c r="H32" i="3"/>
  <c r="H41" i="3" s="1"/>
  <c r="G32" i="3"/>
  <c r="G41" i="3" s="1"/>
  <c r="F32" i="3"/>
  <c r="F41" i="3" s="1"/>
  <c r="H32" i="4"/>
  <c r="H41" i="4" s="1"/>
  <c r="G32" i="4"/>
  <c r="G41" i="4" s="1"/>
  <c r="F32" i="4"/>
  <c r="F41" i="4" s="1"/>
  <c r="H32" i="5"/>
  <c r="H41" i="5" s="1"/>
  <c r="G32" i="5"/>
  <c r="G41" i="5" s="1"/>
  <c r="F32" i="5"/>
  <c r="F41" i="5" s="1"/>
  <c r="H32" i="6"/>
  <c r="H41" i="6" s="1"/>
  <c r="G32" i="6"/>
  <c r="G41" i="6" s="1"/>
  <c r="F32" i="6"/>
  <c r="F41" i="6" s="1"/>
  <c r="H32" i="7"/>
  <c r="H41" i="7" s="1"/>
  <c r="G32" i="7"/>
  <c r="G41" i="7" s="1"/>
  <c r="F32" i="7"/>
  <c r="F41" i="7" s="1"/>
  <c r="H32" i="8"/>
  <c r="H41" i="8" s="1"/>
  <c r="G32" i="8"/>
  <c r="G41" i="8" s="1"/>
  <c r="F32" i="8"/>
  <c r="F41" i="8" s="1"/>
  <c r="H32" i="9"/>
  <c r="H41" i="9" s="1"/>
  <c r="G32" i="9"/>
  <c r="G41" i="9" s="1"/>
  <c r="F32" i="9"/>
  <c r="F41" i="9" s="1"/>
  <c r="H32" i="10"/>
  <c r="H41" i="10" s="1"/>
  <c r="G32" i="10"/>
  <c r="G41" i="10" s="1"/>
  <c r="F32" i="10"/>
  <c r="F41" i="10" s="1"/>
  <c r="H32" i="11"/>
  <c r="H41" i="11" s="1"/>
  <c r="G32" i="11"/>
  <c r="G41" i="11" s="1"/>
  <c r="F32" i="11"/>
  <c r="F41" i="11" s="1"/>
  <c r="H32" i="12"/>
  <c r="H41" i="12" s="1"/>
  <c r="G32" i="12"/>
  <c r="G41" i="12" s="1"/>
  <c r="F32" i="12"/>
  <c r="F41" i="12" s="1"/>
  <c r="H32" i="13"/>
  <c r="H41" i="13" s="1"/>
  <c r="G32" i="13"/>
  <c r="G41" i="13" s="1"/>
  <c r="F32" i="13"/>
  <c r="F41" i="13" s="1"/>
  <c r="H32" i="14"/>
  <c r="H41" i="14" s="1"/>
  <c r="G32" i="14"/>
  <c r="G41" i="14" s="1"/>
  <c r="F32" i="14"/>
  <c r="F41" i="14" s="1"/>
  <c r="H32" i="15"/>
  <c r="H41" i="15" s="1"/>
  <c r="G32" i="15"/>
  <c r="G41" i="15" s="1"/>
  <c r="F32" i="15"/>
  <c r="F41" i="15" s="1"/>
  <c r="H32" i="16"/>
  <c r="H41" i="16" s="1"/>
  <c r="G32" i="16"/>
  <c r="G41" i="16" s="1"/>
  <c r="F32" i="16"/>
  <c r="F41" i="16" s="1"/>
  <c r="H32" i="17"/>
  <c r="H41" i="17" s="1"/>
  <c r="G32" i="17"/>
  <c r="G41" i="17" s="1"/>
  <c r="F32" i="17"/>
  <c r="H32" i="18"/>
  <c r="H41" i="18" s="1"/>
  <c r="G32" i="18"/>
  <c r="G41" i="18" s="1"/>
  <c r="F32" i="18"/>
  <c r="F41" i="18" s="1"/>
  <c r="H32" i="19"/>
  <c r="H41" i="19" s="1"/>
  <c r="G32" i="19"/>
  <c r="G41" i="19" s="1"/>
  <c r="F32" i="19"/>
  <c r="F41" i="19" s="1"/>
  <c r="H32" i="20"/>
  <c r="H41" i="20" s="1"/>
  <c r="G32" i="20"/>
  <c r="G41" i="20" s="1"/>
  <c r="F32" i="20"/>
  <c r="F41" i="20" s="1"/>
  <c r="H32" i="21"/>
  <c r="H41" i="21" s="1"/>
  <c r="G32" i="21"/>
  <c r="G41" i="21" s="1"/>
  <c r="F32" i="21"/>
  <c r="F41" i="21" s="1"/>
  <c r="H32" i="22"/>
  <c r="H41" i="22" s="1"/>
  <c r="G32" i="22"/>
  <c r="G41" i="22" s="1"/>
  <c r="F32" i="22"/>
  <c r="F41" i="22" s="1"/>
  <c r="H32" i="23"/>
  <c r="H41" i="23" s="1"/>
  <c r="G32" i="23"/>
  <c r="G41" i="23" s="1"/>
  <c r="F32" i="23"/>
  <c r="F41" i="23" s="1"/>
  <c r="H32" i="24"/>
  <c r="H41" i="24" s="1"/>
  <c r="G32" i="24"/>
  <c r="G41" i="24" s="1"/>
  <c r="F32" i="24"/>
  <c r="F41" i="24" s="1"/>
  <c r="H32" i="25"/>
  <c r="H41" i="25" s="1"/>
  <c r="G32" i="25"/>
  <c r="G41" i="25" s="1"/>
  <c r="F32" i="25"/>
  <c r="F41" i="25" s="1"/>
  <c r="H32" i="26"/>
  <c r="H41" i="26" s="1"/>
  <c r="G32" i="26"/>
  <c r="G41" i="26" s="1"/>
  <c r="F32" i="26"/>
  <c r="F41" i="26" s="1"/>
  <c r="H32" i="27"/>
  <c r="H41" i="27" s="1"/>
  <c r="G32" i="27"/>
  <c r="G41" i="27" s="1"/>
  <c r="F32" i="27"/>
  <c r="F41" i="27" s="1"/>
  <c r="H32" i="28"/>
  <c r="H41" i="28" s="1"/>
  <c r="G32" i="28"/>
  <c r="G41" i="28" s="1"/>
  <c r="F32" i="28"/>
  <c r="F41" i="28" s="1"/>
  <c r="H32" i="29"/>
  <c r="H41" i="29" s="1"/>
  <c r="G32" i="29"/>
  <c r="G41" i="29" s="1"/>
  <c r="F32" i="29"/>
  <c r="F41" i="29" s="1"/>
  <c r="H32" i="30"/>
  <c r="H41" i="30" s="1"/>
  <c r="G32" i="30"/>
  <c r="G41" i="30" s="1"/>
  <c r="F32" i="30"/>
  <c r="F41" i="30" s="1"/>
  <c r="H32" i="31"/>
  <c r="H41" i="31" s="1"/>
  <c r="G32" i="31"/>
  <c r="G41" i="31" s="1"/>
  <c r="F32" i="31"/>
  <c r="F41" i="31" s="1"/>
  <c r="H32" i="32"/>
  <c r="H41" i="32" s="1"/>
  <c r="G32" i="32"/>
  <c r="G41" i="32" s="1"/>
  <c r="F32" i="32"/>
  <c r="F41" i="32" s="1"/>
  <c r="H32" i="1"/>
  <c r="H41" i="1" s="1"/>
  <c r="G32" i="1"/>
  <c r="G41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29"/>
  <c r="G20" i="29"/>
  <c r="F20" i="29"/>
  <c r="H20" i="30"/>
  <c r="G20" i="30"/>
  <c r="F20" i="30"/>
  <c r="H20" i="31"/>
  <c r="G20" i="31"/>
  <c r="F20" i="31"/>
  <c r="H20" i="32"/>
  <c r="G20" i="32"/>
  <c r="F20" i="32"/>
  <c r="H20" i="1"/>
  <c r="G20" i="1"/>
  <c r="F20" i="1"/>
  <c r="H7" i="2"/>
  <c r="H30" i="2" s="1"/>
  <c r="G7" i="2"/>
  <c r="G30" i="2" s="1"/>
  <c r="G42" i="2" s="1"/>
  <c r="F7" i="2"/>
  <c r="F30" i="2" s="1"/>
  <c r="F42" i="2" s="1"/>
  <c r="H7" i="3"/>
  <c r="H30" i="3" s="1"/>
  <c r="H42" i="3" s="1"/>
  <c r="G7" i="3"/>
  <c r="G30" i="3" s="1"/>
  <c r="G42" i="3" s="1"/>
  <c r="F7" i="3"/>
  <c r="F30" i="3" s="1"/>
  <c r="H7" i="4"/>
  <c r="H30" i="4" s="1"/>
  <c r="G7" i="4"/>
  <c r="G30" i="4" s="1"/>
  <c r="G42" i="4" s="1"/>
  <c r="F7" i="4"/>
  <c r="F30" i="4" s="1"/>
  <c r="F42" i="4" s="1"/>
  <c r="H7" i="5"/>
  <c r="H30" i="5" s="1"/>
  <c r="H42" i="5" s="1"/>
  <c r="G7" i="5"/>
  <c r="G30" i="5" s="1"/>
  <c r="G42" i="5" s="1"/>
  <c r="F7" i="5"/>
  <c r="F30" i="5" s="1"/>
  <c r="H7" i="6"/>
  <c r="H30" i="6" s="1"/>
  <c r="G7" i="6"/>
  <c r="G30" i="6" s="1"/>
  <c r="G42" i="6" s="1"/>
  <c r="F7" i="6"/>
  <c r="F30" i="6" s="1"/>
  <c r="F42" i="6" s="1"/>
  <c r="H7" i="7"/>
  <c r="H30" i="7" s="1"/>
  <c r="H42" i="7" s="1"/>
  <c r="G7" i="7"/>
  <c r="G30" i="7" s="1"/>
  <c r="G42" i="7" s="1"/>
  <c r="F7" i="7"/>
  <c r="F30" i="7" s="1"/>
  <c r="H7" i="8"/>
  <c r="H30" i="8" s="1"/>
  <c r="G7" i="8"/>
  <c r="G30" i="8" s="1"/>
  <c r="G42" i="8" s="1"/>
  <c r="F7" i="8"/>
  <c r="F30" i="8" s="1"/>
  <c r="F42" i="8" s="1"/>
  <c r="H7" i="9"/>
  <c r="H30" i="9" s="1"/>
  <c r="H42" i="9" s="1"/>
  <c r="G7" i="9"/>
  <c r="G30" i="9" s="1"/>
  <c r="G42" i="9" s="1"/>
  <c r="F7" i="9"/>
  <c r="F30" i="9" s="1"/>
  <c r="H7" i="10"/>
  <c r="H30" i="10" s="1"/>
  <c r="G7" i="10"/>
  <c r="G30" i="10" s="1"/>
  <c r="G42" i="10" s="1"/>
  <c r="F7" i="10"/>
  <c r="F30" i="10" s="1"/>
  <c r="F42" i="10" s="1"/>
  <c r="H7" i="11"/>
  <c r="H30" i="11" s="1"/>
  <c r="G7" i="11"/>
  <c r="G30" i="11" s="1"/>
  <c r="G42" i="11" s="1"/>
  <c r="F7" i="11"/>
  <c r="F30" i="11" s="1"/>
  <c r="H7" i="12"/>
  <c r="H30" i="12" s="1"/>
  <c r="G7" i="12"/>
  <c r="G30" i="12" s="1"/>
  <c r="G42" i="12" s="1"/>
  <c r="F7" i="12"/>
  <c r="F30" i="12" s="1"/>
  <c r="F42" i="12" s="1"/>
  <c r="H7" i="13"/>
  <c r="H30" i="13" s="1"/>
  <c r="H42" i="13" s="1"/>
  <c r="G7" i="13"/>
  <c r="G30" i="13" s="1"/>
  <c r="G42" i="13" s="1"/>
  <c r="F7" i="13"/>
  <c r="F30" i="13" s="1"/>
  <c r="H7" i="14"/>
  <c r="H30" i="14" s="1"/>
  <c r="G7" i="14"/>
  <c r="G30" i="14" s="1"/>
  <c r="F7" i="14"/>
  <c r="F30" i="14" s="1"/>
  <c r="F42" i="14" s="1"/>
  <c r="H7" i="15"/>
  <c r="H30" i="15" s="1"/>
  <c r="H42" i="15" s="1"/>
  <c r="G7" i="15"/>
  <c r="G30" i="15" s="1"/>
  <c r="G42" i="15" s="1"/>
  <c r="F7" i="15"/>
  <c r="F30" i="15" s="1"/>
  <c r="H7" i="16"/>
  <c r="H30" i="16" s="1"/>
  <c r="G7" i="16"/>
  <c r="G30" i="16" s="1"/>
  <c r="G42" i="16" s="1"/>
  <c r="F7" i="16"/>
  <c r="F30" i="16" s="1"/>
  <c r="F42" i="16" s="1"/>
  <c r="H7" i="17"/>
  <c r="H30" i="17" s="1"/>
  <c r="H42" i="17" s="1"/>
  <c r="G7" i="17"/>
  <c r="G30" i="17" s="1"/>
  <c r="G42" i="17" s="1"/>
  <c r="F7" i="17"/>
  <c r="F30" i="17" s="1"/>
  <c r="H7" i="18"/>
  <c r="H30" i="18" s="1"/>
  <c r="G7" i="18"/>
  <c r="G30" i="18" s="1"/>
  <c r="G42" i="18" s="1"/>
  <c r="F7" i="18"/>
  <c r="F30" i="18" s="1"/>
  <c r="F42" i="18" s="1"/>
  <c r="H7" i="19"/>
  <c r="H30" i="19" s="1"/>
  <c r="H42" i="19" s="1"/>
  <c r="G7" i="19"/>
  <c r="G30" i="19" s="1"/>
  <c r="G42" i="19" s="1"/>
  <c r="F7" i="19"/>
  <c r="F30" i="19" s="1"/>
  <c r="H7" i="20"/>
  <c r="H30" i="20" s="1"/>
  <c r="G7" i="20"/>
  <c r="G30" i="20" s="1"/>
  <c r="G42" i="20" s="1"/>
  <c r="F7" i="20"/>
  <c r="F30" i="20" s="1"/>
  <c r="F42" i="20" s="1"/>
  <c r="H7" i="21"/>
  <c r="H30" i="21" s="1"/>
  <c r="H42" i="21" s="1"/>
  <c r="G7" i="21"/>
  <c r="G30" i="21" s="1"/>
  <c r="G42" i="21" s="1"/>
  <c r="F7" i="21"/>
  <c r="F30" i="21" s="1"/>
  <c r="H7" i="22"/>
  <c r="H30" i="22" s="1"/>
  <c r="G7" i="22"/>
  <c r="G30" i="22" s="1"/>
  <c r="G42" i="22" s="1"/>
  <c r="F7" i="22"/>
  <c r="F30" i="22" s="1"/>
  <c r="F42" i="22" s="1"/>
  <c r="H7" i="23"/>
  <c r="H30" i="23" s="1"/>
  <c r="H42" i="23" s="1"/>
  <c r="G7" i="23"/>
  <c r="G30" i="23" s="1"/>
  <c r="G42" i="23" s="1"/>
  <c r="F7" i="23"/>
  <c r="F30" i="23" s="1"/>
  <c r="H7" i="24"/>
  <c r="H30" i="24" s="1"/>
  <c r="G7" i="24"/>
  <c r="G30" i="24" s="1"/>
  <c r="G42" i="24" s="1"/>
  <c r="F7" i="24"/>
  <c r="F30" i="24" s="1"/>
  <c r="F42" i="24" s="1"/>
  <c r="H7" i="25"/>
  <c r="H30" i="25" s="1"/>
  <c r="H42" i="25" s="1"/>
  <c r="G7" i="25"/>
  <c r="G30" i="25" s="1"/>
  <c r="G42" i="25" s="1"/>
  <c r="F7" i="25"/>
  <c r="F30" i="25" s="1"/>
  <c r="H7" i="26"/>
  <c r="H30" i="26" s="1"/>
  <c r="G7" i="26"/>
  <c r="G30" i="26" s="1"/>
  <c r="G42" i="26" s="1"/>
  <c r="F7" i="26"/>
  <c r="F30" i="26" s="1"/>
  <c r="F42" i="26" s="1"/>
  <c r="H7" i="27"/>
  <c r="H30" i="27" s="1"/>
  <c r="G7" i="27"/>
  <c r="G30" i="27" s="1"/>
  <c r="G42" i="27" s="1"/>
  <c r="F7" i="27"/>
  <c r="F30" i="27" s="1"/>
  <c r="H7" i="28"/>
  <c r="H30" i="28" s="1"/>
  <c r="G7" i="28"/>
  <c r="G30" i="28" s="1"/>
  <c r="G42" i="28" s="1"/>
  <c r="F7" i="28"/>
  <c r="F30" i="28" s="1"/>
  <c r="F42" i="28" s="1"/>
  <c r="H7" i="29"/>
  <c r="H30" i="29" s="1"/>
  <c r="H42" i="29" s="1"/>
  <c r="G7" i="29"/>
  <c r="G30" i="29" s="1"/>
  <c r="G42" i="29" s="1"/>
  <c r="F7" i="29"/>
  <c r="F30" i="29" s="1"/>
  <c r="H7" i="30"/>
  <c r="H30" i="30" s="1"/>
  <c r="G7" i="30"/>
  <c r="G30" i="30" s="1"/>
  <c r="F7" i="30"/>
  <c r="F30" i="30" s="1"/>
  <c r="F42" i="30" s="1"/>
  <c r="H7" i="31"/>
  <c r="H30" i="31" s="1"/>
  <c r="H42" i="31" s="1"/>
  <c r="G7" i="31"/>
  <c r="G30" i="31" s="1"/>
  <c r="G42" i="31" s="1"/>
  <c r="F7" i="31"/>
  <c r="F30" i="31" s="1"/>
  <c r="H7" i="32"/>
  <c r="H30" i="32" s="1"/>
  <c r="G7" i="32"/>
  <c r="G30" i="32" s="1"/>
  <c r="G42" i="32" s="1"/>
  <c r="F7" i="32"/>
  <c r="F30" i="32" s="1"/>
  <c r="H7" i="1"/>
  <c r="H30" i="1" s="1"/>
  <c r="H42" i="1" s="1"/>
  <c r="G7" i="1"/>
  <c r="G30" i="1" s="1"/>
  <c r="G42" i="1" s="1"/>
  <c r="F7" i="1"/>
  <c r="F30" i="1" s="1"/>
  <c r="H47" i="1" l="1"/>
  <c r="H45" i="1" s="1"/>
  <c r="H118" i="1" s="1"/>
  <c r="F47" i="1"/>
  <c r="F45" i="1" s="1"/>
  <c r="F118" i="1" s="1"/>
  <c r="F45" i="9"/>
  <c r="F118" i="9" s="1"/>
  <c r="H45" i="3"/>
  <c r="H118" i="3" s="1"/>
  <c r="F45" i="25"/>
  <c r="F118" i="25" s="1"/>
  <c r="F45" i="31"/>
  <c r="F118" i="31" s="1"/>
  <c r="H45" i="12"/>
  <c r="H118" i="12" s="1"/>
  <c r="F45" i="17"/>
  <c r="F118" i="17" s="1"/>
  <c r="H45" i="14"/>
  <c r="H118" i="14" s="1"/>
  <c r="H45" i="10"/>
  <c r="H118" i="10" s="1"/>
  <c r="G45" i="11"/>
  <c r="G118" i="11" s="1"/>
  <c r="F45" i="11"/>
  <c r="F118" i="11" s="1"/>
  <c r="F45" i="7"/>
  <c r="F118" i="7" s="1"/>
  <c r="G45" i="3"/>
  <c r="G118" i="3" s="1"/>
  <c r="F45" i="3"/>
  <c r="F118" i="3" s="1"/>
  <c r="G42" i="30"/>
  <c r="H42" i="11"/>
  <c r="H45" i="32"/>
  <c r="H118" i="32" s="1"/>
  <c r="H45" i="30"/>
  <c r="H118" i="30" s="1"/>
  <c r="H45" i="28"/>
  <c r="H118" i="28" s="1"/>
  <c r="H45" i="26"/>
  <c r="H118" i="26" s="1"/>
  <c r="G45" i="24"/>
  <c r="G118" i="24" s="1"/>
  <c r="H45" i="19"/>
  <c r="H118" i="19" s="1"/>
  <c r="G42" i="14"/>
  <c r="H42" i="27"/>
  <c r="G45" i="32"/>
  <c r="G118" i="32" s="1"/>
  <c r="H45" i="24"/>
  <c r="H118" i="24" s="1"/>
  <c r="H45" i="22"/>
  <c r="H118" i="22" s="1"/>
  <c r="H45" i="20"/>
  <c r="H118" i="20" s="1"/>
  <c r="H45" i="18"/>
  <c r="H118" i="18" s="1"/>
  <c r="G45" i="16"/>
  <c r="G118" i="16" s="1"/>
  <c r="H45" i="11"/>
  <c r="H118" i="11" s="1"/>
  <c r="H45" i="16"/>
  <c r="H118" i="16" s="1"/>
  <c r="G45" i="27"/>
  <c r="G118" i="27" s="1"/>
  <c r="F45" i="27"/>
  <c r="F118" i="27" s="1"/>
  <c r="F45" i="23"/>
  <c r="F118" i="23" s="1"/>
  <c r="H45" i="8"/>
  <c r="H118" i="8" s="1"/>
  <c r="H45" i="6"/>
  <c r="H118" i="6" s="1"/>
  <c r="H45" i="4"/>
  <c r="H118" i="4" s="1"/>
  <c r="H45" i="2"/>
  <c r="H118" i="2" s="1"/>
  <c r="G45" i="19"/>
  <c r="G118" i="19" s="1"/>
  <c r="F45" i="19"/>
  <c r="F118" i="19" s="1"/>
  <c r="F45" i="15"/>
  <c r="F118" i="15" s="1"/>
  <c r="G45" i="31"/>
  <c r="G118" i="31" s="1"/>
  <c r="F45" i="30"/>
  <c r="F118" i="30" s="1"/>
  <c r="G45" i="23"/>
  <c r="G118" i="23" s="1"/>
  <c r="G45" i="15"/>
  <c r="G118" i="15" s="1"/>
  <c r="F45" i="14"/>
  <c r="F118" i="14" s="1"/>
  <c r="H45" i="7"/>
  <c r="H118" i="7" s="1"/>
  <c r="G45" i="6"/>
  <c r="G118" i="6" s="1"/>
  <c r="H45" i="25"/>
  <c r="H118" i="25" s="1"/>
  <c r="F45" i="24"/>
  <c r="F118" i="24" s="1"/>
  <c r="F45" i="20"/>
  <c r="F118" i="20" s="1"/>
  <c r="G45" i="17"/>
  <c r="G118" i="17" s="1"/>
  <c r="F45" i="12"/>
  <c r="F118" i="12" s="1"/>
  <c r="G45" i="12"/>
  <c r="G118" i="12" s="1"/>
  <c r="G45" i="9"/>
  <c r="G118" i="9" s="1"/>
  <c r="H45" i="9"/>
  <c r="H118" i="9" s="1"/>
  <c r="F45" i="8"/>
  <c r="F118" i="8" s="1"/>
  <c r="G45" i="8"/>
  <c r="G118" i="8" s="1"/>
  <c r="F45" i="4"/>
  <c r="F118" i="4" s="1"/>
  <c r="H45" i="31"/>
  <c r="H118" i="31" s="1"/>
  <c r="H45" i="27"/>
  <c r="H118" i="27" s="1"/>
  <c r="H45" i="23"/>
  <c r="H118" i="23" s="1"/>
  <c r="G45" i="22"/>
  <c r="G118" i="22" s="1"/>
  <c r="H45" i="15"/>
  <c r="H118" i="15" s="1"/>
  <c r="G45" i="14"/>
  <c r="G118" i="14" s="1"/>
  <c r="G45" i="7"/>
  <c r="G118" i="7" s="1"/>
  <c r="F45" i="6"/>
  <c r="F118" i="6" s="1"/>
  <c r="G45" i="1"/>
  <c r="G118" i="1" s="1"/>
  <c r="F45" i="32"/>
  <c r="F118" i="32" s="1"/>
  <c r="F45" i="28"/>
  <c r="F118" i="28" s="1"/>
  <c r="G45" i="25"/>
  <c r="G118" i="25" s="1"/>
  <c r="G45" i="20"/>
  <c r="G118" i="20" s="1"/>
  <c r="H45" i="17"/>
  <c r="H118" i="17" s="1"/>
  <c r="G45" i="30"/>
  <c r="G118" i="30" s="1"/>
  <c r="G45" i="29"/>
  <c r="G118" i="29" s="1"/>
  <c r="H45" i="29"/>
  <c r="H118" i="29" s="1"/>
  <c r="F45" i="29"/>
  <c r="F118" i="29" s="1"/>
  <c r="F45" i="26"/>
  <c r="F118" i="26" s="1"/>
  <c r="G45" i="26"/>
  <c r="G118" i="26" s="1"/>
  <c r="G45" i="21"/>
  <c r="G118" i="21" s="1"/>
  <c r="H45" i="21"/>
  <c r="H118" i="21" s="1"/>
  <c r="F45" i="21"/>
  <c r="F118" i="21" s="1"/>
  <c r="F45" i="18"/>
  <c r="F118" i="18" s="1"/>
  <c r="G45" i="18"/>
  <c r="G118" i="18" s="1"/>
  <c r="F45" i="16"/>
  <c r="F118" i="16" s="1"/>
  <c r="G45" i="13"/>
  <c r="G118" i="13" s="1"/>
  <c r="H45" i="13"/>
  <c r="H118" i="13" s="1"/>
  <c r="F45" i="13"/>
  <c r="F118" i="13" s="1"/>
  <c r="F45" i="10"/>
  <c r="F118" i="10" s="1"/>
  <c r="G45" i="10"/>
  <c r="G118" i="10" s="1"/>
  <c r="G45" i="5"/>
  <c r="G118" i="5" s="1"/>
  <c r="H45" i="5"/>
  <c r="H118" i="5" s="1"/>
  <c r="F45" i="5"/>
  <c r="F118" i="5" s="1"/>
  <c r="F45" i="2"/>
  <c r="F118" i="2" s="1"/>
  <c r="G45" i="2"/>
  <c r="G118" i="2" s="1"/>
  <c r="F42" i="29"/>
  <c r="H42" i="32"/>
  <c r="F42" i="1"/>
  <c r="F42" i="25"/>
  <c r="F42" i="21"/>
  <c r="F42" i="13"/>
  <c r="F42" i="9"/>
  <c r="F42" i="5"/>
  <c r="F42" i="31"/>
  <c r="F42" i="27"/>
  <c r="F42" i="23"/>
  <c r="F42" i="19"/>
  <c r="F42" i="15"/>
  <c r="F42" i="11"/>
  <c r="F42" i="7"/>
  <c r="F42" i="3"/>
  <c r="H42" i="28"/>
  <c r="H42" i="16"/>
  <c r="H42" i="30"/>
  <c r="H42" i="26"/>
  <c r="H42" i="22"/>
  <c r="H42" i="18"/>
  <c r="H42" i="14"/>
  <c r="H42" i="10"/>
  <c r="H42" i="6"/>
  <c r="H42" i="2"/>
  <c r="G45" i="28"/>
  <c r="G118" i="28" s="1"/>
  <c r="F45" i="22"/>
  <c r="F118" i="22" s="1"/>
  <c r="G45" i="4"/>
  <c r="G118" i="4" s="1"/>
  <c r="H42" i="24"/>
  <c r="H42" i="20"/>
  <c r="H42" i="12"/>
  <c r="H42" i="8"/>
  <c r="H42" i="4"/>
  <c r="F42" i="32"/>
  <c r="F42" i="17"/>
</calcChain>
</file>

<file path=xl/sharedStrings.xml><?xml version="1.0" encoding="utf-8"?>
<sst xmlns="http://schemas.openxmlformats.org/spreadsheetml/2006/main" count="1824" uniqueCount="79">
  <si>
    <t>LOCAL GOVERNMENT MTEF ALLOCATIONS: 2023/24 - 2025/26</t>
  </si>
  <si>
    <t/>
  </si>
  <si>
    <t xml:space="preserve">
Summary</t>
  </si>
  <si>
    <t>2023/24
 R thousands</t>
  </si>
  <si>
    <t>2024/25
 R thousands</t>
  </si>
  <si>
    <t>2025/26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</si>
  <si>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</si>
  <si>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</si>
  <si>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</si>
  <si>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</si>
  <si>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</si>
  <si>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</si>
  <si>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</si>
  <si>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</si>
  <si>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</si>
  <si>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</si>
  <si>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</si>
  <si>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</si>
  <si>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</si>
  <si>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</si>
  <si>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</si>
  <si>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</si>
  <si>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</si>
  <si>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</si>
  <si>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</si>
  <si>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</si>
  <si>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</si>
  <si>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</si>
  <si>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</si>
  <si>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</si>
  <si>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</si>
  <si>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</si>
  <si>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</si>
  <si>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</si>
  <si>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</si>
  <si>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</si>
  <si>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</si>
  <si>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</si>
  <si>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</si>
  <si>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</si>
  <si>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</si>
  <si>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</si>
  <si>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DC45   John Taolo Gaetsewe</t>
  </si>
  <si>
    <t xml:space="preserve">
C DC6    Namakwa</t>
  </si>
  <si>
    <t xml:space="preserve">
C DC7    Pixley Ka Seme (NC)</t>
  </si>
  <si>
    <t xml:space="preserve">
C DC8    Z F Mgcawu</t>
  </si>
  <si>
    <t xml:space="preserve">
C DC9    Frances Baard</t>
  </si>
  <si>
    <t xml:space="preserve">
B NC061  Richtersveld</t>
  </si>
  <si>
    <t xml:space="preserve">
B NC062  Nama Khoi</t>
  </si>
  <si>
    <t xml:space="preserve">
B NC064  Kamiesberg</t>
  </si>
  <si>
    <t xml:space="preserve">
B NC065  Hantam</t>
  </si>
  <si>
    <t xml:space="preserve">
B NC066  Karoo Hoogland</t>
  </si>
  <si>
    <t xml:space="preserve">
B NC067  Khai-Ma</t>
  </si>
  <si>
    <t xml:space="preserve">
B NC071  Ubuntu</t>
  </si>
  <si>
    <t xml:space="preserve">
B NC072  Umsobomvu</t>
  </si>
  <si>
    <t xml:space="preserve">
B NC073  Emthanjeni</t>
  </si>
  <si>
    <t xml:space="preserve">
B NC074  Kareeberg</t>
  </si>
  <si>
    <t xml:space="preserve">
B NC075  Renosterberg</t>
  </si>
  <si>
    <t xml:space="preserve">
B NC076  Thembelihle</t>
  </si>
  <si>
    <t xml:space="preserve">
B NC077  Siyathemba</t>
  </si>
  <si>
    <t xml:space="preserve">
B NC078  Siyancuma</t>
  </si>
  <si>
    <t xml:space="preserve">
B NC082  !Kai! Garib</t>
  </si>
  <si>
    <t xml:space="preserve">
B NC084  !Kheis</t>
  </si>
  <si>
    <t xml:space="preserve">
B NC085  Tsantsabane</t>
  </si>
  <si>
    <t xml:space="preserve">
B NC086  Kgatelopele</t>
  </si>
  <si>
    <t xml:space="preserve">
B NC087  Dawid Kruiper</t>
  </si>
  <si>
    <t xml:space="preserve">
B NC091  Sol Plaatje</t>
  </si>
  <si>
    <t xml:space="preserve">
B NC092  Dikgatlong</t>
  </si>
  <si>
    <t xml:space="preserve">
B NC093  Magareng</t>
  </si>
  <si>
    <t xml:space="preserve">
B NC094  Phokwane</t>
  </si>
  <si>
    <t xml:space="preserve">
B NC451  Joe Morolong</t>
  </si>
  <si>
    <t xml:space="preserve">
B NC452  Ga-Segonyana</t>
  </si>
  <si>
    <t xml:space="preserve">
B NC453  Gamagara</t>
  </si>
  <si>
    <t>Transfers from Provincial Departments</t>
  </si>
  <si>
    <t>Municipal Allocations from Provincial Departments</t>
  </si>
  <si>
    <t>of which</t>
  </si>
  <si>
    <t>Total: Transfers from Provincial Departments</t>
  </si>
  <si>
    <t>Sports, Arts and Culture</t>
  </si>
  <si>
    <t>Library Services Transfers to 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</si>
</sst>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50"/>
  <sheetViews>
    <sheetView showGridLines="0" tabSelected="1" zoomScale="70" zoomScaleNormal="70" workbookViewId="0">
      <selection activeCell="F123" sqref="F123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2458646000</v>
      </c>
      <c r="G5" s="3">
        <v>2637090000</v>
      </c>
      <c r="H5" s="3">
        <v>2741694000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1303374000</v>
      </c>
      <c r="G7" s="4">
        <f>SUM(G8:G19)</f>
        <v>1765272000</v>
      </c>
      <c r="H7" s="4">
        <f>SUM(H8:H19)</f>
        <v>1916387000</v>
      </c>
    </row>
    <row r="8" spans="5:8" ht="13" x14ac:dyDescent="0.3">
      <c r="E8" s="26" t="s">
        <v>11</v>
      </c>
      <c r="F8" s="11">
        <v>501370000</v>
      </c>
      <c r="G8" s="11">
        <v>478732000</v>
      </c>
      <c r="H8" s="11">
        <v>495784000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149738000</v>
      </c>
      <c r="G11" s="11">
        <v>156462000</v>
      </c>
      <c r="H11" s="11">
        <v>163472000</v>
      </c>
    </row>
    <row r="12" spans="5:8" ht="13" x14ac:dyDescent="0.3">
      <c r="E12" s="26" t="s">
        <v>15</v>
      </c>
      <c r="F12" s="19">
        <v>37000000</v>
      </c>
      <c r="G12" s="19">
        <v>45137000</v>
      </c>
      <c r="H12" s="19">
        <v>45000000</v>
      </c>
    </row>
    <row r="13" spans="5:8" ht="13" x14ac:dyDescent="0.3">
      <c r="E13" s="26" t="s">
        <v>16</v>
      </c>
      <c r="F13" s="19">
        <v>14266000</v>
      </c>
      <c r="G13" s="19">
        <v>14908000</v>
      </c>
      <c r="H13" s="19">
        <v>15575000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196000000</v>
      </c>
      <c r="G15" s="11">
        <v>667345000</v>
      </c>
      <c r="H15" s="11">
        <v>775935000</v>
      </c>
    </row>
    <row r="16" spans="5:8" ht="13" x14ac:dyDescent="0.3">
      <c r="E16" s="26" t="s">
        <v>19</v>
      </c>
      <c r="F16" s="11">
        <v>330793000</v>
      </c>
      <c r="G16" s="11">
        <v>340905000</v>
      </c>
      <c r="H16" s="11">
        <v>356100000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74207000</v>
      </c>
      <c r="G18" s="11">
        <v>61783000</v>
      </c>
      <c r="H18" s="11">
        <v>64521000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136997000</v>
      </c>
      <c r="G20" s="3">
        <f>SUM(G21:G29)</f>
        <v>101658000</v>
      </c>
      <c r="H20" s="3">
        <f>SUM(H21:H29)</f>
        <v>94254000</v>
      </c>
    </row>
    <row r="21" spans="5:8" ht="13" x14ac:dyDescent="0.3">
      <c r="E21" s="26" t="s">
        <v>24</v>
      </c>
      <c r="F21" s="19">
        <v>79840000</v>
      </c>
      <c r="G21" s="19">
        <v>81258000</v>
      </c>
      <c r="H21" s="19">
        <v>83254000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29157000</v>
      </c>
      <c r="G23" s="11"/>
      <c r="H23" s="11"/>
    </row>
    <row r="24" spans="5:8" ht="13" x14ac:dyDescent="0.3">
      <c r="E24" s="26" t="s">
        <v>27</v>
      </c>
      <c r="F24" s="11">
        <v>11000000</v>
      </c>
      <c r="G24" s="11">
        <v>11000000</v>
      </c>
      <c r="H24" s="11">
        <v>11000000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17000000</v>
      </c>
      <c r="G26" s="11">
        <v>9400000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3899017000</v>
      </c>
      <c r="G30" s="18">
        <f>+G5+G6+G7+G20</f>
        <v>4504020000</v>
      </c>
      <c r="H30" s="18">
        <f>+H5+H6+H7+H20</f>
        <v>4752335000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381002000</v>
      </c>
      <c r="G32" s="3">
        <f>SUM(G33:G38)</f>
        <v>307117000</v>
      </c>
      <c r="H32" s="3">
        <f>SUM(H33:H38)</f>
        <v>256225000</v>
      </c>
    </row>
    <row r="33" spans="5:8" ht="13" x14ac:dyDescent="0.3">
      <c r="E33" s="26" t="s">
        <v>18</v>
      </c>
      <c r="F33" s="11">
        <v>54542000</v>
      </c>
      <c r="G33" s="11">
        <v>56991000</v>
      </c>
      <c r="H33" s="11">
        <v>59513000</v>
      </c>
    </row>
    <row r="34" spans="5:8" ht="13" x14ac:dyDescent="0.3">
      <c r="E34" s="26" t="s">
        <v>36</v>
      </c>
      <c r="F34" s="11">
        <v>241652000</v>
      </c>
      <c r="G34" s="11">
        <v>243026000</v>
      </c>
      <c r="H34" s="11">
        <v>192412000</v>
      </c>
    </row>
    <row r="35" spans="5:8" ht="13" x14ac:dyDescent="0.3">
      <c r="E35" s="26" t="s">
        <v>37</v>
      </c>
      <c r="F35" s="11">
        <v>2100000</v>
      </c>
      <c r="G35" s="11">
        <v>7100000</v>
      </c>
      <c r="H35" s="11">
        <v>4300000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82708000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381002000</v>
      </c>
      <c r="G41" s="30">
        <f>+G32+G39</f>
        <v>307117000</v>
      </c>
      <c r="H41" s="30">
        <f>+H32+H39</f>
        <v>256225000</v>
      </c>
    </row>
    <row r="42" spans="5:8" ht="14" x14ac:dyDescent="0.3">
      <c r="E42" s="29" t="s">
        <v>41</v>
      </c>
      <c r="F42" s="30">
        <f>+F30+F41</f>
        <v>4280019000</v>
      </c>
      <c r="G42" s="30">
        <f>+G30+G41</f>
        <v>4811137000</v>
      </c>
      <c r="H42" s="30">
        <f>+H30+H41</f>
        <v>5008560000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42764000</v>
      </c>
      <c r="G45" s="4">
        <f>SUM(G47+G53+G59+G65+G71+G77+G83+G89+G95+G101+G107+G113)</f>
        <v>44670000</v>
      </c>
      <c r="H45" s="4">
        <f>SUM(H47+H53+H59+H65+H71+H77+H83+H89+H95+H101+H107+H113)</f>
        <v>46592000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42764000</v>
      </c>
      <c r="G47" s="3">
        <f>SUM(G48:G51)</f>
        <v>44670000</v>
      </c>
      <c r="H47" s="3">
        <f>SUM(H48:H51)</f>
        <v>46592000</v>
      </c>
    </row>
    <row r="48" spans="5:8" x14ac:dyDescent="0.25">
      <c r="E48" s="6" t="s">
        <v>78</v>
      </c>
      <c r="F48" s="7">
        <f>'NC061'!F48+'NC062'!F48+'NC064'!F48+'NC065'!F48+'NC066'!F48+'NC067'!F48+'NC071'!F48+'NC072'!F48+'NC073'!F48+'NC074'!F48+'NC075'!F48+'NC076'!F48+'NC077'!F48+'NC078'!F48+'NC082'!F48+'NC084'!F48+'NC085'!F48+'NC086'!F48+'NC087'!F48+'NC091'!F48+'NC092'!F48+'NC093'!F48+'NC094'!F48+'NC451'!F48+'NC452'!F48+'NC453'!F48</f>
        <v>42764000</v>
      </c>
      <c r="G48" s="8">
        <f>'NC061'!G48+'NC062'!G48+'NC064'!G48+'NC065'!G48+'NC066'!G48+'NC067'!G48+'NC071'!G48+'NC072'!G48+'NC073'!G48+'NC074'!G48+'NC075'!G48+'NC076'!G48+'NC077'!G48+'NC078'!G48+'NC082'!G48+'NC084'!G48+'NC085'!G48+'NC086'!G48+'NC087'!G48+'NC091'!G48+'NC092'!G48+'NC093'!G48+'NC094'!G48+'NC451'!G48+'NC452'!G48+'NC453'!G48</f>
        <v>44670000</v>
      </c>
      <c r="H48" s="9">
        <f>'NC061'!H48+'NC062'!H48+'NC064'!H48+'NC065'!H48+'NC066'!H48+'NC067'!H48+'NC071'!H48+'NC072'!H48+'NC073'!H48+'NC074'!H48+'NC075'!H48+'NC076'!H48+'NC077'!H48+'NC078'!H48+'NC082'!H48+'NC084'!H48+'NC085'!H48+'NC086'!H48+'NC087'!H48+'NC091'!H48+'NC092'!H48+'NC093'!H48+'NC094'!H48+'NC451'!H48+'NC452'!H48+'NC453'!H48</f>
        <v>46592000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42764000</v>
      </c>
      <c r="G118" s="18">
        <f>SUM(G45)</f>
        <v>44670000</v>
      </c>
      <c r="H118" s="18">
        <f>SUM(H45)</f>
        <v>46592000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topLeftCell="A28" zoomScale="70" zoomScaleNormal="70" workbookViewId="0">
      <selection activeCell="I48" sqref="I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33888000</v>
      </c>
      <c r="G5" s="3">
        <v>36197000</v>
      </c>
      <c r="H5" s="3">
        <v>37838000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147755000</v>
      </c>
      <c r="G7" s="4">
        <f>SUM(G8:G19)</f>
        <v>26134000</v>
      </c>
      <c r="H7" s="4">
        <f>SUM(H8:H19)</f>
        <v>29919000</v>
      </c>
    </row>
    <row r="8" spans="5:8" ht="13" x14ac:dyDescent="0.3">
      <c r="E8" s="26" t="s">
        <v>11</v>
      </c>
      <c r="F8" s="11">
        <v>10755000</v>
      </c>
      <c r="G8" s="11">
        <v>11034000</v>
      </c>
      <c r="H8" s="11">
        <v>11325000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2900000</v>
      </c>
      <c r="H11" s="11">
        <v>5850000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110000000</v>
      </c>
      <c r="G15" s="11"/>
      <c r="H15" s="11"/>
    </row>
    <row r="16" spans="5:8" ht="13" x14ac:dyDescent="0.3">
      <c r="E16" s="26" t="s">
        <v>19</v>
      </c>
      <c r="F16" s="11">
        <v>27000000</v>
      </c>
      <c r="G16" s="11">
        <v>12200000</v>
      </c>
      <c r="H16" s="11">
        <v>12744000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7284000</v>
      </c>
      <c r="G20" s="3">
        <f>SUM(G21:G29)</f>
        <v>3120000</v>
      </c>
      <c r="H20" s="3">
        <f>SUM(H21:H29)</f>
        <v>2020000</v>
      </c>
    </row>
    <row r="21" spans="5:8" ht="13" x14ac:dyDescent="0.3">
      <c r="E21" s="26" t="s">
        <v>24</v>
      </c>
      <c r="F21" s="19">
        <v>1920000</v>
      </c>
      <c r="G21" s="19">
        <v>1920000</v>
      </c>
      <c r="H21" s="19">
        <v>2020000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1364000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1200000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188927000</v>
      </c>
      <c r="G30" s="18">
        <f>+G5+G6+G7+G20</f>
        <v>65451000</v>
      </c>
      <c r="H30" s="18">
        <f>+H5+H6+H7+H20</f>
        <v>69777000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397000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397000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397000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189324000</v>
      </c>
      <c r="G42" s="30">
        <f>+G30+G41</f>
        <v>65451000</v>
      </c>
      <c r="H42" s="30">
        <f>+H30+H41</f>
        <v>69777000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1773000</v>
      </c>
      <c r="G45" s="4">
        <f>SUM(G47+G53+G59+G65+G71+G77+G83+G89+G95+G101+G107+G113)</f>
        <v>1855000</v>
      </c>
      <c r="H45" s="4">
        <f>SUM(H47+H53+H59+H65+H71+H77+H83+H89+H95+H101+H107+H113)</f>
        <v>1940000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1773000</v>
      </c>
      <c r="G47" s="3">
        <f>SUM(G48:G51)</f>
        <v>1855000</v>
      </c>
      <c r="H47" s="3">
        <f>SUM(H48:H51)</f>
        <v>1940000</v>
      </c>
    </row>
    <row r="48" spans="5:8" x14ac:dyDescent="0.25">
      <c r="E48" s="6" t="s">
        <v>78</v>
      </c>
      <c r="F48" s="7">
        <v>1773000</v>
      </c>
      <c r="G48" s="8">
        <v>1855000</v>
      </c>
      <c r="H48" s="9">
        <v>1940000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1773000</v>
      </c>
      <c r="G118" s="18">
        <f>SUM(G45)</f>
        <v>1855000</v>
      </c>
      <c r="H118" s="18">
        <f>SUM(H45)</f>
        <v>1940000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topLeftCell="A29" zoomScale="70" zoomScaleNormal="70" workbookViewId="0">
      <selection activeCell="F48" sqref="F48:H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32820000</v>
      </c>
      <c r="G5" s="3">
        <v>35310000</v>
      </c>
      <c r="H5" s="3">
        <v>36547000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21733000</v>
      </c>
      <c r="G7" s="4">
        <f>SUM(G8:G19)</f>
        <v>11414000</v>
      </c>
      <c r="H7" s="4">
        <f>SUM(H8:H19)</f>
        <v>11952000</v>
      </c>
    </row>
    <row r="8" spans="5:8" ht="13" x14ac:dyDescent="0.3">
      <c r="E8" s="26" t="s">
        <v>11</v>
      </c>
      <c r="F8" s="11">
        <v>8733000</v>
      </c>
      <c r="G8" s="11">
        <v>8914000</v>
      </c>
      <c r="H8" s="11">
        <v>9102000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2500000</v>
      </c>
      <c r="H11" s="11">
        <v>2850000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13000000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3600000</v>
      </c>
      <c r="G20" s="3">
        <f>SUM(G21:G29)</f>
        <v>2650000</v>
      </c>
      <c r="H20" s="3">
        <f>SUM(H21:H29)</f>
        <v>2700000</v>
      </c>
    </row>
    <row r="21" spans="5:8" ht="13" x14ac:dyDescent="0.3">
      <c r="E21" s="26" t="s">
        <v>24</v>
      </c>
      <c r="F21" s="19">
        <v>2650000</v>
      </c>
      <c r="G21" s="19">
        <v>2650000</v>
      </c>
      <c r="H21" s="19">
        <v>2700000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58153000</v>
      </c>
      <c r="G30" s="18">
        <f>+G5+G6+G7+G20</f>
        <v>49374000</v>
      </c>
      <c r="H30" s="18">
        <f>+H5+H6+H7+H20</f>
        <v>51199000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58153000</v>
      </c>
      <c r="G42" s="30">
        <f>+G30+G41</f>
        <v>49374000</v>
      </c>
      <c r="H42" s="30">
        <f>+H30+H41</f>
        <v>51199000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1252000</v>
      </c>
      <c r="G45" s="4">
        <f>SUM(G47+G53+G59+G65+G71+G77+G83+G89+G95+G101+G107+G113)</f>
        <v>1310000</v>
      </c>
      <c r="H45" s="4">
        <f>SUM(H47+H53+H59+H65+H71+H77+H83+H89+H95+H101+H107+H113)</f>
        <v>1370000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1252000</v>
      </c>
      <c r="G47" s="3">
        <f>SUM(G48:G51)</f>
        <v>1310000</v>
      </c>
      <c r="H47" s="3">
        <f>SUM(H48:H51)</f>
        <v>1370000</v>
      </c>
    </row>
    <row r="48" spans="5:8" x14ac:dyDescent="0.25">
      <c r="E48" s="6" t="s">
        <v>78</v>
      </c>
      <c r="F48" s="7">
        <v>1252000</v>
      </c>
      <c r="G48" s="8">
        <v>1310000</v>
      </c>
      <c r="H48" s="9">
        <v>1370000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1252000</v>
      </c>
      <c r="G118" s="18">
        <f>SUM(G45)</f>
        <v>1310000</v>
      </c>
      <c r="H118" s="18">
        <f>SUM(H45)</f>
        <v>1370000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topLeftCell="A28" zoomScale="70" zoomScaleNormal="70" workbookViewId="0">
      <selection activeCell="L47" sqref="L4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27500000</v>
      </c>
      <c r="G5" s="3">
        <v>29408000</v>
      </c>
      <c r="H5" s="3">
        <v>30058000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13577000</v>
      </c>
      <c r="G7" s="4">
        <f>SUM(G8:G19)</f>
        <v>18155000</v>
      </c>
      <c r="H7" s="4">
        <f>SUM(H8:H19)</f>
        <v>17587000</v>
      </c>
    </row>
    <row r="8" spans="5:8" ht="13" x14ac:dyDescent="0.3">
      <c r="E8" s="26" t="s">
        <v>11</v>
      </c>
      <c r="F8" s="11">
        <v>8352000</v>
      </c>
      <c r="G8" s="11">
        <v>8515000</v>
      </c>
      <c r="H8" s="11">
        <v>8684000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4180000</v>
      </c>
      <c r="H11" s="11">
        <v>3200000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5225000</v>
      </c>
      <c r="G16" s="11">
        <v>5460000</v>
      </c>
      <c r="H16" s="11">
        <v>5703000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2900000</v>
      </c>
      <c r="G20" s="3">
        <f>SUM(G21:G29)</f>
        <v>2900000</v>
      </c>
      <c r="H20" s="3">
        <f>SUM(H21:H29)</f>
        <v>2900000</v>
      </c>
    </row>
    <row r="21" spans="5:8" ht="13" x14ac:dyDescent="0.3">
      <c r="E21" s="26" t="s">
        <v>24</v>
      </c>
      <c r="F21" s="19">
        <v>2900000</v>
      </c>
      <c r="G21" s="19">
        <v>2900000</v>
      </c>
      <c r="H21" s="19">
        <v>2900000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/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43977000</v>
      </c>
      <c r="G30" s="18">
        <f>+G5+G6+G7+G20</f>
        <v>50463000</v>
      </c>
      <c r="H30" s="18">
        <f>+H5+H6+H7+H20</f>
        <v>50545000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2334000</v>
      </c>
      <c r="G32" s="3">
        <f>SUM(G33:G38)</f>
        <v>0</v>
      </c>
      <c r="H32" s="3">
        <f>SUM(H33:H38)</f>
        <v>11500000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2334000</v>
      </c>
      <c r="G34" s="11"/>
      <c r="H34" s="11">
        <v>11500000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2334000</v>
      </c>
      <c r="G41" s="30">
        <f>+G32+G39</f>
        <v>0</v>
      </c>
      <c r="H41" s="30">
        <f>+H32+H39</f>
        <v>11500000</v>
      </c>
    </row>
    <row r="42" spans="5:8" ht="14" x14ac:dyDescent="0.3">
      <c r="E42" s="29" t="s">
        <v>41</v>
      </c>
      <c r="F42" s="30">
        <f>+F30+F41</f>
        <v>46311000</v>
      </c>
      <c r="G42" s="30">
        <f>+G30+G41</f>
        <v>50463000</v>
      </c>
      <c r="H42" s="30">
        <f>+H30+H41</f>
        <v>62045000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1252000</v>
      </c>
      <c r="G45" s="4">
        <f>SUM(G47+G53+G59+G65+G71+G77+G83+G89+G95+G101+G107+G113)</f>
        <v>1310000</v>
      </c>
      <c r="H45" s="4">
        <f>SUM(H47+H53+H59+H65+H71+H77+H83+H89+H95+H101+H107+H113)</f>
        <v>1370000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1252000</v>
      </c>
      <c r="G47" s="3">
        <f>SUM(G48:G51)</f>
        <v>1310000</v>
      </c>
      <c r="H47" s="3">
        <f>SUM(H48:H51)</f>
        <v>1370000</v>
      </c>
    </row>
    <row r="48" spans="5:8" x14ac:dyDescent="0.25">
      <c r="E48" s="6" t="s">
        <v>78</v>
      </c>
      <c r="F48" s="7">
        <v>1252000</v>
      </c>
      <c r="G48" s="8">
        <v>1310000</v>
      </c>
      <c r="H48" s="9">
        <v>1370000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1252000</v>
      </c>
      <c r="G118" s="18">
        <f>SUM(G45)</f>
        <v>1310000</v>
      </c>
      <c r="H118" s="18">
        <f>SUM(H45)</f>
        <v>1370000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0"/>
  <sheetViews>
    <sheetView showGridLines="0" topLeftCell="A28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49595000</v>
      </c>
      <c r="G5" s="3">
        <v>53070000</v>
      </c>
      <c r="H5" s="3">
        <v>53928000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35459000</v>
      </c>
      <c r="G7" s="4">
        <f>SUM(G8:G19)</f>
        <v>28489000</v>
      </c>
      <c r="H7" s="4">
        <f>SUM(H8:H19)</f>
        <v>28191000</v>
      </c>
    </row>
    <row r="8" spans="5:8" ht="13" x14ac:dyDescent="0.3">
      <c r="E8" s="26" t="s">
        <v>11</v>
      </c>
      <c r="F8" s="11">
        <v>23009000</v>
      </c>
      <c r="G8" s="11">
        <v>11300000</v>
      </c>
      <c r="H8" s="11">
        <v>11604000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3000000</v>
      </c>
      <c r="G11" s="11">
        <v>7314000</v>
      </c>
      <c r="H11" s="11">
        <v>6272000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9450000</v>
      </c>
      <c r="G16" s="11">
        <v>9875000</v>
      </c>
      <c r="H16" s="11">
        <v>10315000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3878000</v>
      </c>
      <c r="G20" s="3">
        <f>SUM(G21:G29)</f>
        <v>4100000</v>
      </c>
      <c r="H20" s="3">
        <f>SUM(H21:H29)</f>
        <v>2900000</v>
      </c>
    </row>
    <row r="21" spans="5:8" ht="13" x14ac:dyDescent="0.3">
      <c r="E21" s="26" t="s">
        <v>24</v>
      </c>
      <c r="F21" s="19">
        <v>2900000</v>
      </c>
      <c r="G21" s="19">
        <v>2900000</v>
      </c>
      <c r="H21" s="19">
        <v>2900000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978000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1200000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88932000</v>
      </c>
      <c r="G30" s="18">
        <f>+G5+G6+G7+G20</f>
        <v>85659000</v>
      </c>
      <c r="H30" s="18">
        <f>+H5+H6+H7+H20</f>
        <v>85019000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88932000</v>
      </c>
      <c r="G42" s="30">
        <f>+G30+G41</f>
        <v>85659000</v>
      </c>
      <c r="H42" s="30">
        <f>+H30+H41</f>
        <v>85019000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1460000</v>
      </c>
      <c r="G45" s="4">
        <f>SUM(G47+G53+G59+G65+G71+G77+G83+G89+G95+G101+G107+G113)</f>
        <v>1527000</v>
      </c>
      <c r="H45" s="4">
        <f>SUM(H47+H53+H59+H65+H71+H77+H83+H89+H95+H101+H107+H113)</f>
        <v>1597000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1460000</v>
      </c>
      <c r="G47" s="3">
        <f>SUM(G48:G51)</f>
        <v>1527000</v>
      </c>
      <c r="H47" s="3">
        <f>SUM(H48:H51)</f>
        <v>1597000</v>
      </c>
    </row>
    <row r="48" spans="5:8" x14ac:dyDescent="0.25">
      <c r="E48" s="6" t="s">
        <v>78</v>
      </c>
      <c r="F48" s="7">
        <v>1460000</v>
      </c>
      <c r="G48" s="8">
        <v>1527000</v>
      </c>
      <c r="H48" s="9">
        <v>1597000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1460000</v>
      </c>
      <c r="G118" s="18">
        <f>SUM(G45)</f>
        <v>1527000</v>
      </c>
      <c r="H118" s="18">
        <f>SUM(H45)</f>
        <v>1597000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0"/>
  <sheetViews>
    <sheetView showGridLines="0" topLeftCell="A29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69563000</v>
      </c>
      <c r="G5" s="3">
        <v>75143000</v>
      </c>
      <c r="H5" s="3">
        <v>77580000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28251000</v>
      </c>
      <c r="G7" s="4">
        <f>SUM(G8:G19)</f>
        <v>23510000</v>
      </c>
      <c r="H7" s="4">
        <f>SUM(H8:H19)</f>
        <v>24797000</v>
      </c>
    </row>
    <row r="8" spans="5:8" ht="13" x14ac:dyDescent="0.3">
      <c r="E8" s="26" t="s">
        <v>11</v>
      </c>
      <c r="F8" s="11">
        <v>12846000</v>
      </c>
      <c r="G8" s="11">
        <v>13227000</v>
      </c>
      <c r="H8" s="11">
        <v>13623000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1500000</v>
      </c>
      <c r="H11" s="11">
        <v>2000000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15405000</v>
      </c>
      <c r="G16" s="11">
        <v>8783000</v>
      </c>
      <c r="H16" s="11">
        <v>9174000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2870000</v>
      </c>
      <c r="G20" s="3">
        <f>SUM(G21:G29)</f>
        <v>1920000</v>
      </c>
      <c r="H20" s="3">
        <f>SUM(H21:H29)</f>
        <v>2020000</v>
      </c>
    </row>
    <row r="21" spans="5:8" ht="13" x14ac:dyDescent="0.3">
      <c r="E21" s="26" t="s">
        <v>24</v>
      </c>
      <c r="F21" s="19">
        <v>1920000</v>
      </c>
      <c r="G21" s="19">
        <v>1920000</v>
      </c>
      <c r="H21" s="19">
        <v>2020000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100684000</v>
      </c>
      <c r="G30" s="18">
        <f>+G5+G6+G7+G20</f>
        <v>100573000</v>
      </c>
      <c r="H30" s="18">
        <f>+H5+H6+H7+H20</f>
        <v>104397000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374000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374000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374000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101058000</v>
      </c>
      <c r="G42" s="30">
        <f>+G30+G41</f>
        <v>100573000</v>
      </c>
      <c r="H42" s="30">
        <f>+H30+H41</f>
        <v>104397000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1669000</v>
      </c>
      <c r="G45" s="4">
        <f>SUM(G47+G53+G59+G65+G71+G77+G83+G89+G95+G101+G107+G113)</f>
        <v>1746000</v>
      </c>
      <c r="H45" s="4">
        <f>SUM(H47+H53+H59+H65+H71+H77+H83+H89+H95+H101+H107+H113)</f>
        <v>1826000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1669000</v>
      </c>
      <c r="G47" s="3">
        <f>SUM(G48:G51)</f>
        <v>1746000</v>
      </c>
      <c r="H47" s="3">
        <f>SUM(H48:H51)</f>
        <v>1826000</v>
      </c>
    </row>
    <row r="48" spans="5:8" x14ac:dyDescent="0.25">
      <c r="E48" s="6" t="s">
        <v>78</v>
      </c>
      <c r="F48" s="7">
        <v>1669000</v>
      </c>
      <c r="G48" s="8">
        <v>1746000</v>
      </c>
      <c r="H48" s="9">
        <v>1826000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1669000</v>
      </c>
      <c r="G118" s="18">
        <f>SUM(G45)</f>
        <v>1746000</v>
      </c>
      <c r="H118" s="18">
        <f>SUM(H45)</f>
        <v>1826000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0"/>
  <sheetViews>
    <sheetView showGridLines="0" topLeftCell="A29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59609000</v>
      </c>
      <c r="G5" s="3">
        <v>64026000</v>
      </c>
      <c r="H5" s="3">
        <v>66773000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34154000</v>
      </c>
      <c r="G7" s="4">
        <f>SUM(G8:G19)</f>
        <v>29853000</v>
      </c>
      <c r="H7" s="4">
        <f>SUM(H8:H19)</f>
        <v>30655000</v>
      </c>
    </row>
    <row r="8" spans="5:8" ht="13" x14ac:dyDescent="0.3">
      <c r="E8" s="26" t="s">
        <v>11</v>
      </c>
      <c r="F8" s="11">
        <v>13654000</v>
      </c>
      <c r="G8" s="11">
        <v>14073000</v>
      </c>
      <c r="H8" s="11">
        <v>14511000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3825000</v>
      </c>
      <c r="G11" s="11">
        <v>3580000</v>
      </c>
      <c r="H11" s="11">
        <v>3400000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16675000</v>
      </c>
      <c r="G16" s="11">
        <v>12200000</v>
      </c>
      <c r="H16" s="11">
        <v>12744000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7800000</v>
      </c>
      <c r="G20" s="3">
        <f>SUM(G21:G29)</f>
        <v>3850000</v>
      </c>
      <c r="H20" s="3">
        <f>SUM(H21:H29)</f>
        <v>2004000</v>
      </c>
    </row>
    <row r="21" spans="5:8" ht="13" x14ac:dyDescent="0.3">
      <c r="E21" s="26" t="s">
        <v>24</v>
      </c>
      <c r="F21" s="19">
        <v>1850000</v>
      </c>
      <c r="G21" s="19">
        <v>1850000</v>
      </c>
      <c r="H21" s="19">
        <v>2004000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2000000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101563000</v>
      </c>
      <c r="G30" s="18">
        <f>+G5+G6+G7+G20</f>
        <v>97729000</v>
      </c>
      <c r="H30" s="18">
        <f>+H5+H6+H7+H20</f>
        <v>99432000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101563000</v>
      </c>
      <c r="G42" s="30">
        <f>+G30+G41</f>
        <v>97729000</v>
      </c>
      <c r="H42" s="30">
        <f>+H30+H41</f>
        <v>99432000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1043000</v>
      </c>
      <c r="G45" s="4">
        <f>SUM(G47+G53+G59+G65+G71+G77+G83+G89+G95+G101+G107+G113)</f>
        <v>1091000</v>
      </c>
      <c r="H45" s="4">
        <f>SUM(H47+H53+H59+H65+H71+H77+H83+H89+H95+H101+H107+H113)</f>
        <v>1141000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1043000</v>
      </c>
      <c r="G47" s="3">
        <f>SUM(G48:G51)</f>
        <v>1091000</v>
      </c>
      <c r="H47" s="3">
        <f>SUM(H48:H51)</f>
        <v>1141000</v>
      </c>
    </row>
    <row r="48" spans="5:8" x14ac:dyDescent="0.25">
      <c r="E48" s="6" t="s">
        <v>78</v>
      </c>
      <c r="F48" s="7">
        <v>1043000</v>
      </c>
      <c r="G48" s="8">
        <v>1091000</v>
      </c>
      <c r="H48" s="9">
        <v>1141000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1043000</v>
      </c>
      <c r="G118" s="18">
        <f>SUM(G45)</f>
        <v>1091000</v>
      </c>
      <c r="H118" s="18">
        <f>SUM(H45)</f>
        <v>1141000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0"/>
  <sheetViews>
    <sheetView showGridLines="0" topLeftCell="A30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35728000</v>
      </c>
      <c r="G5" s="3">
        <v>38147000</v>
      </c>
      <c r="H5" s="3">
        <v>38338000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8673000</v>
      </c>
      <c r="G7" s="4">
        <f>SUM(G8:G19)</f>
        <v>10351000</v>
      </c>
      <c r="H7" s="4">
        <f>SUM(H8:H19)</f>
        <v>11037000</v>
      </c>
    </row>
    <row r="8" spans="5:8" ht="13" x14ac:dyDescent="0.3">
      <c r="E8" s="26" t="s">
        <v>11</v>
      </c>
      <c r="F8" s="11">
        <v>8673000</v>
      </c>
      <c r="G8" s="11">
        <v>8851000</v>
      </c>
      <c r="H8" s="11">
        <v>9037000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1500000</v>
      </c>
      <c r="H11" s="11">
        <v>2000000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3800000</v>
      </c>
      <c r="G20" s="3">
        <f>SUM(G21:G29)</f>
        <v>2850000</v>
      </c>
      <c r="H20" s="3">
        <f>SUM(H21:H29)</f>
        <v>2850000</v>
      </c>
    </row>
    <row r="21" spans="5:8" ht="13" x14ac:dyDescent="0.3">
      <c r="E21" s="26" t="s">
        <v>24</v>
      </c>
      <c r="F21" s="19">
        <v>2850000</v>
      </c>
      <c r="G21" s="19">
        <v>2850000</v>
      </c>
      <c r="H21" s="19">
        <v>2850000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48201000</v>
      </c>
      <c r="G30" s="18">
        <f>+G5+G6+G7+G20</f>
        <v>51348000</v>
      </c>
      <c r="H30" s="18">
        <f>+H5+H6+H7+H20</f>
        <v>52225000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48201000</v>
      </c>
      <c r="G42" s="30">
        <f>+G30+G41</f>
        <v>51348000</v>
      </c>
      <c r="H42" s="30">
        <f>+H30+H41</f>
        <v>52225000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1252000</v>
      </c>
      <c r="G45" s="4">
        <f>SUM(G47+G53+G59+G65+G71+G77+G83+G89+G95+G101+G107+G113)</f>
        <v>1310000</v>
      </c>
      <c r="H45" s="4">
        <f>SUM(H47+H53+H59+H65+H71+H77+H83+H89+H95+H101+H107+H113)</f>
        <v>1370000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1252000</v>
      </c>
      <c r="G47" s="3">
        <f>SUM(G48:G51)</f>
        <v>1310000</v>
      </c>
      <c r="H47" s="3">
        <f>SUM(H48:H51)</f>
        <v>1370000</v>
      </c>
    </row>
    <row r="48" spans="5:8" x14ac:dyDescent="0.25">
      <c r="E48" s="6" t="s">
        <v>78</v>
      </c>
      <c r="F48" s="7">
        <v>1252000</v>
      </c>
      <c r="G48" s="8">
        <v>1310000</v>
      </c>
      <c r="H48" s="9">
        <v>1370000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1252000</v>
      </c>
      <c r="G118" s="18">
        <f>SUM(G45)</f>
        <v>1310000</v>
      </c>
      <c r="H118" s="18">
        <f>SUM(H45)</f>
        <v>1370000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0"/>
  <sheetViews>
    <sheetView showGridLines="0" topLeftCell="A33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34139000</v>
      </c>
      <c r="G5" s="3">
        <v>36394000</v>
      </c>
      <c r="H5" s="3">
        <v>36648000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7998000</v>
      </c>
      <c r="G7" s="4">
        <f>SUM(G8:G19)</f>
        <v>21729000</v>
      </c>
      <c r="H7" s="4">
        <f>SUM(H8:H19)</f>
        <v>20319000</v>
      </c>
    </row>
    <row r="8" spans="5:8" ht="13" x14ac:dyDescent="0.3">
      <c r="E8" s="26" t="s">
        <v>11</v>
      </c>
      <c r="F8" s="11">
        <v>7998000</v>
      </c>
      <c r="G8" s="11">
        <v>8144000</v>
      </c>
      <c r="H8" s="11">
        <v>8295000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4180000</v>
      </c>
      <c r="H11" s="11">
        <v>2200000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>
        <v>9405000</v>
      </c>
      <c r="H16" s="11">
        <v>9824000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3100000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/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45237000</v>
      </c>
      <c r="G30" s="18">
        <f>+G5+G6+G7+G20</f>
        <v>61223000</v>
      </c>
      <c r="H30" s="18">
        <f>+H5+H6+H7+H20</f>
        <v>60067000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12772000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3772000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9000000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12772000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58009000</v>
      </c>
      <c r="G42" s="30">
        <f>+G30+G41</f>
        <v>61223000</v>
      </c>
      <c r="H42" s="30">
        <f>+H30+H41</f>
        <v>60067000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1460000</v>
      </c>
      <c r="G45" s="4">
        <f>SUM(G47+G53+G59+G65+G71+G77+G83+G89+G95+G101+G107+G113)</f>
        <v>1527000</v>
      </c>
      <c r="H45" s="4">
        <f>SUM(H47+H53+H59+H65+H71+H77+H83+H89+H95+H101+H107+H113)</f>
        <v>1597000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1460000</v>
      </c>
      <c r="G47" s="3">
        <f>SUM(G48:G51)</f>
        <v>1527000</v>
      </c>
      <c r="H47" s="3">
        <f>SUM(H48:H51)</f>
        <v>1597000</v>
      </c>
    </row>
    <row r="48" spans="5:8" x14ac:dyDescent="0.25">
      <c r="E48" s="6" t="s">
        <v>78</v>
      </c>
      <c r="F48" s="7">
        <v>1460000</v>
      </c>
      <c r="G48" s="8">
        <v>1527000</v>
      </c>
      <c r="H48" s="9">
        <v>1597000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1460000</v>
      </c>
      <c r="G118" s="18">
        <f>SUM(G45)</f>
        <v>1527000</v>
      </c>
      <c r="H118" s="18">
        <f>SUM(H45)</f>
        <v>1597000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0"/>
  <sheetViews>
    <sheetView showGridLines="0" topLeftCell="A32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36145000</v>
      </c>
      <c r="G5" s="3">
        <v>38436000</v>
      </c>
      <c r="H5" s="3">
        <v>38709000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21919000</v>
      </c>
      <c r="G7" s="4">
        <f>SUM(G8:G19)</f>
        <v>26013000</v>
      </c>
      <c r="H7" s="4">
        <f>SUM(H8:H19)</f>
        <v>25609000</v>
      </c>
    </row>
    <row r="8" spans="5:8" ht="13" x14ac:dyDescent="0.3">
      <c r="E8" s="26" t="s">
        <v>11</v>
      </c>
      <c r="F8" s="11">
        <v>10379000</v>
      </c>
      <c r="G8" s="11">
        <v>10640000</v>
      </c>
      <c r="H8" s="11">
        <v>10912000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3314000</v>
      </c>
      <c r="H11" s="11">
        <v>2100000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11540000</v>
      </c>
      <c r="G16" s="11">
        <v>12059000</v>
      </c>
      <c r="H16" s="11">
        <v>12597000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3100000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/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61164000</v>
      </c>
      <c r="G30" s="18">
        <f>+G5+G6+G7+G20</f>
        <v>67549000</v>
      </c>
      <c r="H30" s="18">
        <f>+H5+H6+H7+H20</f>
        <v>67418000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100000</v>
      </c>
      <c r="G32" s="3">
        <f>SUM(G33:G38)</f>
        <v>1500000</v>
      </c>
      <c r="H32" s="3">
        <f>SUM(H33:H38)</f>
        <v>100000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>
        <v>100000</v>
      </c>
      <c r="G35" s="11">
        <v>1500000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100000</v>
      </c>
      <c r="G41" s="30">
        <f>+G32+G39</f>
        <v>1500000</v>
      </c>
      <c r="H41" s="30">
        <f>+H32+H39</f>
        <v>100000</v>
      </c>
    </row>
    <row r="42" spans="5:8" ht="14" x14ac:dyDescent="0.3">
      <c r="E42" s="29" t="s">
        <v>41</v>
      </c>
      <c r="F42" s="30">
        <f>+F30+F41</f>
        <v>61264000</v>
      </c>
      <c r="G42" s="30">
        <f>+G30+G41</f>
        <v>69049000</v>
      </c>
      <c r="H42" s="30">
        <f>+H30+H41</f>
        <v>67518000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1043000</v>
      </c>
      <c r="G45" s="4">
        <f>SUM(G47+G53+G59+G65+G71+G77+G83+G89+G95+G101+G107+G113)</f>
        <v>1091000</v>
      </c>
      <c r="H45" s="4">
        <f>SUM(H47+H53+H59+H65+H71+H77+H83+H89+H95+H101+H107+H113)</f>
        <v>1141000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1043000</v>
      </c>
      <c r="G47" s="3">
        <f>SUM(G48:G51)</f>
        <v>1091000</v>
      </c>
      <c r="H47" s="3">
        <f>SUM(H48:H51)</f>
        <v>1141000</v>
      </c>
    </row>
    <row r="48" spans="5:8" x14ac:dyDescent="0.25">
      <c r="E48" s="6" t="s">
        <v>78</v>
      </c>
      <c r="F48" s="7">
        <v>1043000</v>
      </c>
      <c r="G48" s="8">
        <v>1091000</v>
      </c>
      <c r="H48" s="9">
        <v>1141000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1043000</v>
      </c>
      <c r="G118" s="18">
        <f>SUM(G45)</f>
        <v>1091000</v>
      </c>
      <c r="H118" s="18">
        <f>SUM(H45)</f>
        <v>1141000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0"/>
  <sheetViews>
    <sheetView showGridLines="0" topLeftCell="A27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45538000</v>
      </c>
      <c r="G5" s="3">
        <v>48896000</v>
      </c>
      <c r="H5" s="3">
        <v>50278000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28839000</v>
      </c>
      <c r="G7" s="4">
        <f>SUM(G8:G19)</f>
        <v>19722000</v>
      </c>
      <c r="H7" s="4">
        <f>SUM(H8:H19)</f>
        <v>16917000</v>
      </c>
    </row>
    <row r="8" spans="5:8" ht="13" x14ac:dyDescent="0.3">
      <c r="E8" s="26" t="s">
        <v>11</v>
      </c>
      <c r="F8" s="11">
        <v>18839000</v>
      </c>
      <c r="G8" s="11">
        <v>11122000</v>
      </c>
      <c r="H8" s="11">
        <v>11417000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8600000</v>
      </c>
      <c r="H11" s="11">
        <v>5500000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4050000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78427000</v>
      </c>
      <c r="G30" s="18">
        <f>+G5+G6+G7+G20</f>
        <v>71718000</v>
      </c>
      <c r="H30" s="18">
        <f>+H5+H6+H7+H20</f>
        <v>70295000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1092000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1092000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1092000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79519000</v>
      </c>
      <c r="G42" s="30">
        <f>+G30+G41</f>
        <v>71718000</v>
      </c>
      <c r="H42" s="30">
        <f>+H30+H41</f>
        <v>70295000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1356000</v>
      </c>
      <c r="G45" s="4">
        <f>SUM(G47+G53+G59+G65+G71+G77+G83+G89+G95+G101+G107+G113)</f>
        <v>1481000</v>
      </c>
      <c r="H45" s="4">
        <f>SUM(H47+H53+H59+H65+H71+H77+H83+H89+H95+H101+H107+H113)</f>
        <v>1484000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1356000</v>
      </c>
      <c r="G47" s="3">
        <f>SUM(G48:G51)</f>
        <v>1481000</v>
      </c>
      <c r="H47" s="3">
        <f>SUM(H48:H51)</f>
        <v>1484000</v>
      </c>
    </row>
    <row r="48" spans="5:8" x14ac:dyDescent="0.25">
      <c r="E48" s="6" t="s">
        <v>78</v>
      </c>
      <c r="F48" s="7">
        <v>1356000</v>
      </c>
      <c r="G48" s="8">
        <v>1481000</v>
      </c>
      <c r="H48" s="9">
        <v>1484000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1356000</v>
      </c>
      <c r="G118" s="18">
        <f>SUM(G45)</f>
        <v>1481000</v>
      </c>
      <c r="H118" s="18">
        <f>SUM(H45)</f>
        <v>1484000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topLeftCell="A35" zoomScale="70" zoomScaleNormal="70" workbookViewId="0">
      <selection activeCell="F48" sqref="F48:H5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106128000</v>
      </c>
      <c r="G5" s="3">
        <v>111312000</v>
      </c>
      <c r="H5" s="3">
        <v>114847000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2130000</v>
      </c>
      <c r="G7" s="4">
        <f>SUM(G8:G19)</f>
        <v>2226000</v>
      </c>
      <c r="H7" s="4">
        <f>SUM(H8:H19)</f>
        <v>2326000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2130000</v>
      </c>
      <c r="G13" s="19">
        <v>2226000</v>
      </c>
      <c r="H13" s="19">
        <v>2326000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7450000</v>
      </c>
      <c r="G20" s="3">
        <f>SUM(G21:G29)</f>
        <v>6500000</v>
      </c>
      <c r="H20" s="3">
        <f>SUM(H21:H29)</f>
        <v>6638000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>
        <v>5500000</v>
      </c>
      <c r="G24" s="11">
        <v>5500000</v>
      </c>
      <c r="H24" s="11">
        <v>5500000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115708000</v>
      </c>
      <c r="G30" s="18">
        <f>+G5+G6+G7+G20</f>
        <v>120038000</v>
      </c>
      <c r="H30" s="18">
        <f>+H5+H6+H7+H20</f>
        <v>123811000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115708000</v>
      </c>
      <c r="G42" s="30">
        <f>+G30+G41</f>
        <v>120038000</v>
      </c>
      <c r="H42" s="30">
        <f>+H30+H41</f>
        <v>123811000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0"/>
  <sheetViews>
    <sheetView showGridLines="0" topLeftCell="A26" zoomScale="70" zoomScaleNormal="70" workbookViewId="0">
      <selection activeCell="H48" sqref="H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62417000</v>
      </c>
      <c r="G5" s="3">
        <v>65988000</v>
      </c>
      <c r="H5" s="3">
        <v>66821000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25271000</v>
      </c>
      <c r="G7" s="4">
        <f>SUM(G8:G19)</f>
        <v>41818000</v>
      </c>
      <c r="H7" s="4">
        <f>SUM(H8:H19)</f>
        <v>43878000</v>
      </c>
    </row>
    <row r="8" spans="5:8" ht="13" x14ac:dyDescent="0.3">
      <c r="E8" s="26" t="s">
        <v>11</v>
      </c>
      <c r="F8" s="11">
        <v>19034000</v>
      </c>
      <c r="G8" s="11">
        <v>19715000</v>
      </c>
      <c r="H8" s="11">
        <v>20424000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6237000</v>
      </c>
      <c r="G11" s="11">
        <v>7500000</v>
      </c>
      <c r="H11" s="11">
        <v>8200000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>
        <v>14603000</v>
      </c>
      <c r="H16" s="11">
        <v>15254000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4000000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91688000</v>
      </c>
      <c r="G30" s="18">
        <f>+G5+G6+G7+G20</f>
        <v>110906000</v>
      </c>
      <c r="H30" s="18">
        <f>+H5+H6+H7+H20</f>
        <v>113799000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13975000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13975000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13975000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105663000</v>
      </c>
      <c r="G42" s="30">
        <f>+G30+G41</f>
        <v>110906000</v>
      </c>
      <c r="H42" s="30">
        <f>+H30+H41</f>
        <v>113799000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1460000</v>
      </c>
      <c r="G45" s="4">
        <f>SUM(G47+G53+G59+G65+G71+G77+G83+G89+G95+G101+G107+G113)</f>
        <v>1527000</v>
      </c>
      <c r="H45" s="4">
        <f>SUM(H47+H53+H59+H65+H71+H77+H83+H89+H95+H101+H107+H113)</f>
        <v>1597000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1460000</v>
      </c>
      <c r="G47" s="3">
        <f>SUM(G48:G51)</f>
        <v>1527000</v>
      </c>
      <c r="H47" s="3">
        <f>SUM(H48:H51)</f>
        <v>1597000</v>
      </c>
    </row>
    <row r="48" spans="5:8" x14ac:dyDescent="0.25">
      <c r="E48" s="6" t="s">
        <v>78</v>
      </c>
      <c r="F48" s="7">
        <v>1460000</v>
      </c>
      <c r="G48" s="8">
        <v>1527000</v>
      </c>
      <c r="H48" s="9">
        <v>1597000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1460000</v>
      </c>
      <c r="G118" s="18">
        <f>SUM(G45)</f>
        <v>1527000</v>
      </c>
      <c r="H118" s="18">
        <f>SUM(H45)</f>
        <v>1597000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0"/>
  <sheetViews>
    <sheetView showGridLines="0" topLeftCell="A30" zoomScale="70" zoomScaleNormal="70" workbookViewId="0">
      <selection activeCell="I48" sqref="I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119217000</v>
      </c>
      <c r="G5" s="3">
        <v>130165000</v>
      </c>
      <c r="H5" s="3">
        <v>140330000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40982000</v>
      </c>
      <c r="G7" s="4">
        <f>SUM(G8:G19)</f>
        <v>49046000</v>
      </c>
      <c r="H7" s="4">
        <f>SUM(H8:H19)</f>
        <v>57996000</v>
      </c>
    </row>
    <row r="8" spans="5:8" ht="13" x14ac:dyDescent="0.3">
      <c r="E8" s="26" t="s">
        <v>11</v>
      </c>
      <c r="F8" s="11">
        <v>34057000</v>
      </c>
      <c r="G8" s="11">
        <v>27078000</v>
      </c>
      <c r="H8" s="11">
        <v>28142000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6925000</v>
      </c>
      <c r="G11" s="11">
        <v>6365000</v>
      </c>
      <c r="H11" s="11">
        <v>9600000</v>
      </c>
    </row>
    <row r="12" spans="5:8" ht="13" x14ac:dyDescent="0.3">
      <c r="E12" s="26" t="s">
        <v>15</v>
      </c>
      <c r="F12" s="19"/>
      <c r="G12" s="19">
        <v>1000000</v>
      </c>
      <c r="H12" s="19">
        <v>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>
        <v>14603000</v>
      </c>
      <c r="H16" s="11">
        <v>15254000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4121000</v>
      </c>
      <c r="G20" s="3">
        <f>SUM(G21:G29)</f>
        <v>4518000</v>
      </c>
      <c r="H20" s="3">
        <f>SUM(H21:H29)</f>
        <v>4656000</v>
      </c>
    </row>
    <row r="21" spans="5:8" ht="13" x14ac:dyDescent="0.3">
      <c r="E21" s="26" t="s">
        <v>24</v>
      </c>
      <c r="F21" s="19">
        <v>3100000</v>
      </c>
      <c r="G21" s="19">
        <v>4518000</v>
      </c>
      <c r="H21" s="19">
        <v>4656000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1021000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164320000</v>
      </c>
      <c r="G30" s="18">
        <f>+G5+G6+G7+G20</f>
        <v>183729000</v>
      </c>
      <c r="H30" s="18">
        <f>+H5+H6+H7+H20</f>
        <v>202982000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14075000</v>
      </c>
      <c r="G32" s="3">
        <f>SUM(G33:G38)</f>
        <v>8187000</v>
      </c>
      <c r="H32" s="3">
        <f>SUM(H33:H38)</f>
        <v>7132000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>
        <v>6687000</v>
      </c>
      <c r="H34" s="11">
        <v>7032000</v>
      </c>
    </row>
    <row r="35" spans="5:8" ht="13" x14ac:dyDescent="0.3">
      <c r="E35" s="26" t="s">
        <v>37</v>
      </c>
      <c r="F35" s="11">
        <v>100000</v>
      </c>
      <c r="G35" s="11">
        <v>1500000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13975000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14075000</v>
      </c>
      <c r="G41" s="30">
        <f>+G32+G39</f>
        <v>8187000</v>
      </c>
      <c r="H41" s="30">
        <f>+H32+H39</f>
        <v>7132000</v>
      </c>
    </row>
    <row r="42" spans="5:8" ht="14" x14ac:dyDescent="0.3">
      <c r="E42" s="29" t="s">
        <v>41</v>
      </c>
      <c r="F42" s="30">
        <f>+F30+F41</f>
        <v>178395000</v>
      </c>
      <c r="G42" s="30">
        <f>+G30+G41</f>
        <v>191916000</v>
      </c>
      <c r="H42" s="30">
        <f>+H30+H41</f>
        <v>210114000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1147000</v>
      </c>
      <c r="G45" s="4">
        <f>SUM(G47+G53+G59+G65+G71+G77+G83+G89+G95+G101+G107+G113)</f>
        <v>1200000</v>
      </c>
      <c r="H45" s="4">
        <f>SUM(H47+H53+H59+H65+H71+H77+H83+H89+H95+H101+H107+H113)</f>
        <v>1255000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1147000</v>
      </c>
      <c r="G47" s="3">
        <f>SUM(G48:G51)</f>
        <v>1200000</v>
      </c>
      <c r="H47" s="3">
        <f>SUM(H48:H51)</f>
        <v>1255000</v>
      </c>
    </row>
    <row r="48" spans="5:8" x14ac:dyDescent="0.25">
      <c r="E48" s="6" t="s">
        <v>78</v>
      </c>
      <c r="F48" s="7">
        <v>1147000</v>
      </c>
      <c r="G48" s="8">
        <v>1200000</v>
      </c>
      <c r="H48" s="9">
        <v>1255000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1147000</v>
      </c>
      <c r="G118" s="18">
        <f>SUM(G45)</f>
        <v>1200000</v>
      </c>
      <c r="H118" s="18">
        <f>SUM(H45)</f>
        <v>1255000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0"/>
  <sheetViews>
    <sheetView showGridLines="0" topLeftCell="A30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35007000</v>
      </c>
      <c r="G5" s="3">
        <v>36885000</v>
      </c>
      <c r="H5" s="3">
        <v>36679000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11881000</v>
      </c>
      <c r="G7" s="4">
        <f>SUM(G8:G19)</f>
        <v>23590000</v>
      </c>
      <c r="H7" s="4">
        <f>SUM(H8:H19)</f>
        <v>24678000</v>
      </c>
    </row>
    <row r="8" spans="5:8" ht="13" x14ac:dyDescent="0.3">
      <c r="E8" s="26" t="s">
        <v>11</v>
      </c>
      <c r="F8" s="11">
        <v>11881000</v>
      </c>
      <c r="G8" s="11">
        <v>12215000</v>
      </c>
      <c r="H8" s="11">
        <v>12563000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1500000</v>
      </c>
      <c r="H11" s="11">
        <v>1800000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>
        <v>9875000</v>
      </c>
      <c r="H16" s="11">
        <v>10315000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3100000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/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49988000</v>
      </c>
      <c r="G30" s="18">
        <f>+G5+G6+G7+G20</f>
        <v>63575000</v>
      </c>
      <c r="H30" s="18">
        <f>+H5+H6+H7+H20</f>
        <v>64457000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9450000</v>
      </c>
      <c r="G32" s="3">
        <f>SUM(G33:G38)</f>
        <v>8338000</v>
      </c>
      <c r="H32" s="3">
        <f>SUM(H33:H38)</f>
        <v>10637000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>
        <v>8338000</v>
      </c>
      <c r="H34" s="11">
        <v>10637000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9450000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9450000</v>
      </c>
      <c r="G41" s="30">
        <f>+G32+G39</f>
        <v>8338000</v>
      </c>
      <c r="H41" s="30">
        <f>+H32+H39</f>
        <v>10637000</v>
      </c>
    </row>
    <row r="42" spans="5:8" ht="14" x14ac:dyDescent="0.3">
      <c r="E42" s="29" t="s">
        <v>41</v>
      </c>
      <c r="F42" s="30">
        <f>+F30+F41</f>
        <v>59438000</v>
      </c>
      <c r="G42" s="30">
        <f>+G30+G41</f>
        <v>71913000</v>
      </c>
      <c r="H42" s="30">
        <f>+H30+H41</f>
        <v>75094000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1043000</v>
      </c>
      <c r="G45" s="4">
        <f>SUM(G47+G53+G59+G65+G71+G77+G83+G89+G95+G101+G107+G113)</f>
        <v>1091000</v>
      </c>
      <c r="H45" s="4">
        <f>SUM(H47+H53+H59+H65+H71+H77+H83+H89+H95+H101+H107+H113)</f>
        <v>1141000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1043000</v>
      </c>
      <c r="G47" s="3">
        <f>SUM(G48:G51)</f>
        <v>1091000</v>
      </c>
      <c r="H47" s="3">
        <f>SUM(H48:H51)</f>
        <v>1141000</v>
      </c>
    </row>
    <row r="48" spans="5:8" x14ac:dyDescent="0.25">
      <c r="E48" s="6" t="s">
        <v>78</v>
      </c>
      <c r="F48" s="7">
        <v>1043000</v>
      </c>
      <c r="G48" s="8">
        <v>1091000</v>
      </c>
      <c r="H48" s="9">
        <v>1141000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1043000</v>
      </c>
      <c r="G118" s="18">
        <f>SUM(G45)</f>
        <v>1091000</v>
      </c>
      <c r="H118" s="18">
        <f>SUM(H45)</f>
        <v>1141000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0"/>
  <sheetViews>
    <sheetView showGridLines="0" topLeftCell="A29" zoomScale="70" zoomScaleNormal="70" workbookViewId="0">
      <selection activeCell="I48" sqref="I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55306000</v>
      </c>
      <c r="G5" s="3">
        <v>60465000</v>
      </c>
      <c r="H5" s="3">
        <v>64883000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27221000</v>
      </c>
      <c r="G7" s="4">
        <f>SUM(G8:G19)</f>
        <v>172868000</v>
      </c>
      <c r="H7" s="4">
        <f>SUM(H8:H19)</f>
        <v>245006000</v>
      </c>
    </row>
    <row r="8" spans="5:8" ht="13" x14ac:dyDescent="0.3">
      <c r="E8" s="26" t="s">
        <v>11</v>
      </c>
      <c r="F8" s="11">
        <v>17746000</v>
      </c>
      <c r="G8" s="11">
        <v>18364000</v>
      </c>
      <c r="H8" s="11">
        <v>19008000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1500000</v>
      </c>
      <c r="G11" s="11">
        <v>5600000</v>
      </c>
      <c r="H11" s="11">
        <v>9900000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>
        <v>135345000</v>
      </c>
      <c r="H15" s="11">
        <v>201935000</v>
      </c>
    </row>
    <row r="16" spans="5:8" ht="13" x14ac:dyDescent="0.3">
      <c r="E16" s="26" t="s">
        <v>19</v>
      </c>
      <c r="F16" s="11">
        <v>7975000</v>
      </c>
      <c r="G16" s="11">
        <v>13559000</v>
      </c>
      <c r="H16" s="11">
        <v>14163000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4050000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86577000</v>
      </c>
      <c r="G30" s="18">
        <f>+G5+G6+G7+G20</f>
        <v>236433000</v>
      </c>
      <c r="H30" s="18">
        <f>+H5+H6+H7+H20</f>
        <v>312989000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27004000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27004000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27004000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113581000</v>
      </c>
      <c r="G42" s="30">
        <f>+G30+G41</f>
        <v>236433000</v>
      </c>
      <c r="H42" s="30">
        <f>+H30+H41</f>
        <v>312989000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1356000</v>
      </c>
      <c r="G45" s="4">
        <f>SUM(G47+G53+G59+G65+G71+G77+G83+G89+G95+G101+G107+G113)</f>
        <v>1418000</v>
      </c>
      <c r="H45" s="4">
        <f>SUM(H47+H53+H59+H65+H71+H77+H83+H89+H95+H101+H107+H113)</f>
        <v>1484000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1356000</v>
      </c>
      <c r="G47" s="3">
        <f>SUM(G48:G51)</f>
        <v>1418000</v>
      </c>
      <c r="H47" s="3">
        <f>SUM(H48:H51)</f>
        <v>1484000</v>
      </c>
    </row>
    <row r="48" spans="5:8" x14ac:dyDescent="0.25">
      <c r="E48" s="6" t="s">
        <v>78</v>
      </c>
      <c r="F48" s="7">
        <v>1356000</v>
      </c>
      <c r="G48" s="8">
        <v>1418000</v>
      </c>
      <c r="H48" s="9">
        <v>1484000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1356000</v>
      </c>
      <c r="G118" s="18">
        <f>SUM(G45)</f>
        <v>1418000</v>
      </c>
      <c r="H118" s="18">
        <f>SUM(H45)</f>
        <v>1484000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250"/>
  <sheetViews>
    <sheetView showGridLines="0" topLeftCell="A38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33241000</v>
      </c>
      <c r="G5" s="3">
        <v>36092000</v>
      </c>
      <c r="H5" s="3">
        <v>38111000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21652000</v>
      </c>
      <c r="G7" s="4">
        <f>SUM(G8:G19)</f>
        <v>23915000</v>
      </c>
      <c r="H7" s="4">
        <f>SUM(H8:H19)</f>
        <v>26005000</v>
      </c>
    </row>
    <row r="8" spans="5:8" ht="13" x14ac:dyDescent="0.3">
      <c r="E8" s="26" t="s">
        <v>11</v>
      </c>
      <c r="F8" s="11">
        <v>8677000</v>
      </c>
      <c r="G8" s="11">
        <v>8856000</v>
      </c>
      <c r="H8" s="11">
        <v>9042000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1500000</v>
      </c>
      <c r="H11" s="11">
        <v>2800000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12975000</v>
      </c>
      <c r="G16" s="11">
        <v>13559000</v>
      </c>
      <c r="H16" s="11">
        <v>14163000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4060000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960000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58953000</v>
      </c>
      <c r="G30" s="18">
        <f>+G5+G6+G7+G20</f>
        <v>63107000</v>
      </c>
      <c r="H30" s="18">
        <f>+H5+H6+H7+H20</f>
        <v>67354000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58953000</v>
      </c>
      <c r="G42" s="30">
        <f>+G30+G41</f>
        <v>63107000</v>
      </c>
      <c r="H42" s="30">
        <f>+H30+H41</f>
        <v>67354000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1147000</v>
      </c>
      <c r="G45" s="4">
        <f>SUM(G47+G53+G59+G65+G71+G77+G83+G89+G95+G101+G107+G113)</f>
        <v>1200000</v>
      </c>
      <c r="H45" s="4">
        <f>SUM(H47+H53+H59+H65+H71+H77+H83+H89+H95+H101+H107+H113)</f>
        <v>1255000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1147000</v>
      </c>
      <c r="G47" s="3">
        <f>SUM(G48:G51)</f>
        <v>1200000</v>
      </c>
      <c r="H47" s="3">
        <f>SUM(H48:H51)</f>
        <v>1255000</v>
      </c>
    </row>
    <row r="48" spans="5:8" x14ac:dyDescent="0.25">
      <c r="E48" s="6" t="s">
        <v>78</v>
      </c>
      <c r="F48" s="7">
        <v>1147000</v>
      </c>
      <c r="G48" s="8">
        <v>1200000</v>
      </c>
      <c r="H48" s="9">
        <v>1255000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1147000</v>
      </c>
      <c r="G118" s="18">
        <f>SUM(G45)</f>
        <v>1200000</v>
      </c>
      <c r="H118" s="18">
        <f>SUM(H45)</f>
        <v>1255000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250"/>
  <sheetViews>
    <sheetView showGridLines="0" topLeftCell="A33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116595000</v>
      </c>
      <c r="G5" s="3">
        <v>126630000</v>
      </c>
      <c r="H5" s="3">
        <v>136705000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67740000</v>
      </c>
      <c r="G7" s="4">
        <f>SUM(G8:G19)</f>
        <v>69101000</v>
      </c>
      <c r="H7" s="4">
        <f>SUM(H8:H19)</f>
        <v>72930000</v>
      </c>
    </row>
    <row r="8" spans="5:8" ht="13" x14ac:dyDescent="0.3">
      <c r="E8" s="26" t="s">
        <v>11</v>
      </c>
      <c r="F8" s="11">
        <v>29290000</v>
      </c>
      <c r="G8" s="11">
        <v>30468000</v>
      </c>
      <c r="H8" s="11">
        <v>31696000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16700000</v>
      </c>
      <c r="G11" s="11">
        <v>7400000</v>
      </c>
      <c r="H11" s="11">
        <v>9500000</v>
      </c>
    </row>
    <row r="12" spans="5:8" ht="13" x14ac:dyDescent="0.3">
      <c r="E12" s="26" t="s">
        <v>15</v>
      </c>
      <c r="F12" s="19">
        <v>15000000</v>
      </c>
      <c r="G12" s="19">
        <v>20000000</v>
      </c>
      <c r="H12" s="19">
        <v>20000000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6750000</v>
      </c>
      <c r="G16" s="11">
        <v>11233000</v>
      </c>
      <c r="H16" s="11">
        <v>11734000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3950000</v>
      </c>
      <c r="G20" s="3">
        <f>SUM(G21:G29)</f>
        <v>3000000</v>
      </c>
      <c r="H20" s="3">
        <f>SUM(H21:H29)</f>
        <v>3138000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188285000</v>
      </c>
      <c r="G30" s="18">
        <f>+G5+G6+G7+G20</f>
        <v>198731000</v>
      </c>
      <c r="H30" s="18">
        <f>+H5+H6+H7+H20</f>
        <v>212773000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64302000</v>
      </c>
      <c r="G32" s="3">
        <f>SUM(G33:G38)</f>
        <v>70031000</v>
      </c>
      <c r="H32" s="3">
        <f>SUM(H33:H38)</f>
        <v>70713000</v>
      </c>
    </row>
    <row r="33" spans="5:8" ht="13" x14ac:dyDescent="0.3">
      <c r="E33" s="26" t="s">
        <v>18</v>
      </c>
      <c r="F33" s="11">
        <v>34542000</v>
      </c>
      <c r="G33" s="11">
        <v>56991000</v>
      </c>
      <c r="H33" s="11">
        <v>59513000</v>
      </c>
    </row>
    <row r="34" spans="5:8" ht="13" x14ac:dyDescent="0.3">
      <c r="E34" s="26" t="s">
        <v>36</v>
      </c>
      <c r="F34" s="11">
        <v>28760000</v>
      </c>
      <c r="G34" s="11">
        <v>11040000</v>
      </c>
      <c r="H34" s="11">
        <v>9200000</v>
      </c>
    </row>
    <row r="35" spans="5:8" ht="13" x14ac:dyDescent="0.3">
      <c r="E35" s="26" t="s">
        <v>37</v>
      </c>
      <c r="F35" s="11">
        <v>1000000</v>
      </c>
      <c r="G35" s="11">
        <v>2000000</v>
      </c>
      <c r="H35" s="11">
        <v>2000000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64302000</v>
      </c>
      <c r="G41" s="30">
        <f>+G32+G39</f>
        <v>70031000</v>
      </c>
      <c r="H41" s="30">
        <f>+H32+H39</f>
        <v>70713000</v>
      </c>
    </row>
    <row r="42" spans="5:8" ht="14" x14ac:dyDescent="0.3">
      <c r="E42" s="29" t="s">
        <v>41</v>
      </c>
      <c r="F42" s="30">
        <f>+F30+F41</f>
        <v>252587000</v>
      </c>
      <c r="G42" s="30">
        <f>+G30+G41</f>
        <v>268762000</v>
      </c>
      <c r="H42" s="30">
        <f>+H30+H41</f>
        <v>283486000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3129000</v>
      </c>
      <c r="G45" s="4">
        <f>SUM(G47+G53+G59+G65+G71+G77+G83+G89+G95+G101+G107+G113)</f>
        <v>3273000</v>
      </c>
      <c r="H45" s="4">
        <f>SUM(H47+H53+H59+H65+H71+H77+H83+H89+H95+H101+H107+H113)</f>
        <v>3423000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3129000</v>
      </c>
      <c r="G47" s="3">
        <f>SUM(G48:G51)</f>
        <v>3273000</v>
      </c>
      <c r="H47" s="3">
        <f>SUM(H48:H51)</f>
        <v>3423000</v>
      </c>
    </row>
    <row r="48" spans="5:8" x14ac:dyDescent="0.25">
      <c r="E48" s="6" t="s">
        <v>78</v>
      </c>
      <c r="F48" s="7">
        <v>3129000</v>
      </c>
      <c r="G48" s="8">
        <v>3273000</v>
      </c>
      <c r="H48" s="9">
        <v>3423000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3129000</v>
      </c>
      <c r="G118" s="18">
        <f>SUM(G45)</f>
        <v>3273000</v>
      </c>
      <c r="H118" s="18">
        <f>SUM(H45)</f>
        <v>3423000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250"/>
  <sheetViews>
    <sheetView showGridLines="0" topLeftCell="A35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263135000</v>
      </c>
      <c r="G5" s="3">
        <v>286304000</v>
      </c>
      <c r="H5" s="3">
        <v>311723000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210233000</v>
      </c>
      <c r="G7" s="4">
        <f>SUM(G8:G19)</f>
        <v>604187000</v>
      </c>
      <c r="H7" s="4">
        <f>SUM(H8:H19)</f>
        <v>692916000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48026000</v>
      </c>
      <c r="G11" s="11">
        <v>22700000</v>
      </c>
      <c r="H11" s="11">
        <v>25000000</v>
      </c>
    </row>
    <row r="12" spans="5:8" ht="13" x14ac:dyDescent="0.3">
      <c r="E12" s="26" t="s">
        <v>15</v>
      </c>
      <c r="F12" s="19">
        <v>2000000</v>
      </c>
      <c r="G12" s="19">
        <v>9137000</v>
      </c>
      <c r="H12" s="19">
        <v>10000000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86000000</v>
      </c>
      <c r="G15" s="11">
        <v>492000000</v>
      </c>
      <c r="H15" s="11">
        <v>574000000</v>
      </c>
    </row>
    <row r="16" spans="5:8" ht="13" x14ac:dyDescent="0.3">
      <c r="E16" s="26" t="s">
        <v>19</v>
      </c>
      <c r="F16" s="11"/>
      <c r="G16" s="11">
        <v>18567000</v>
      </c>
      <c r="H16" s="11">
        <v>19395000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74207000</v>
      </c>
      <c r="G18" s="11">
        <v>61783000</v>
      </c>
      <c r="H18" s="11">
        <v>64521000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14486000</v>
      </c>
      <c r="G20" s="3">
        <f>SUM(G21:G29)</f>
        <v>7200000</v>
      </c>
      <c r="H20" s="3">
        <f>SUM(H21:H29)</f>
        <v>7338000</v>
      </c>
    </row>
    <row r="21" spans="5:8" ht="13" x14ac:dyDescent="0.3">
      <c r="E21" s="26" t="s">
        <v>24</v>
      </c>
      <c r="F21" s="19">
        <v>1700000</v>
      </c>
      <c r="G21" s="19">
        <v>1700000</v>
      </c>
      <c r="H21" s="19">
        <v>1838000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3286000</v>
      </c>
      <c r="G23" s="11"/>
      <c r="H23" s="11"/>
    </row>
    <row r="24" spans="5:8" ht="13" x14ac:dyDescent="0.3">
      <c r="E24" s="26" t="s">
        <v>27</v>
      </c>
      <c r="F24" s="11">
        <v>5500000</v>
      </c>
      <c r="G24" s="11">
        <v>5500000</v>
      </c>
      <c r="H24" s="11">
        <v>5500000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487854000</v>
      </c>
      <c r="G30" s="18">
        <f>+G5+G6+G7+G20</f>
        <v>897691000</v>
      </c>
      <c r="H30" s="18">
        <f>+H5+H6+H7+H20</f>
        <v>1011977000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18568000</v>
      </c>
      <c r="G32" s="3">
        <f>SUM(G33:G38)</f>
        <v>100000</v>
      </c>
      <c r="H32" s="3">
        <f>SUM(H33:H38)</f>
        <v>100000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>
        <v>800000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17768000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18568000</v>
      </c>
      <c r="G41" s="30">
        <f>+G32+G39</f>
        <v>100000</v>
      </c>
      <c r="H41" s="30">
        <f>+H32+H39</f>
        <v>100000</v>
      </c>
    </row>
    <row r="42" spans="5:8" ht="14" x14ac:dyDescent="0.3">
      <c r="E42" s="29" t="s">
        <v>41</v>
      </c>
      <c r="F42" s="30">
        <f>+F30+F41</f>
        <v>506422000</v>
      </c>
      <c r="G42" s="30">
        <f>+G30+G41</f>
        <v>897791000</v>
      </c>
      <c r="H42" s="30">
        <f>+H30+H41</f>
        <v>1012077000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8866000</v>
      </c>
      <c r="G45" s="4">
        <f>SUM(G47+G53+G59+G65+G71+G77+G83+G89+G95+G101+G107+G113)</f>
        <v>9274000</v>
      </c>
      <c r="H45" s="4">
        <f>SUM(H47+H53+H59+H65+H71+H77+H83+H89+H95+H101+H107+H113)</f>
        <v>9700000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8866000</v>
      </c>
      <c r="G47" s="3">
        <f>SUM(G48:G51)</f>
        <v>9274000</v>
      </c>
      <c r="H47" s="3">
        <f>SUM(H48:H51)</f>
        <v>9700000</v>
      </c>
    </row>
    <row r="48" spans="5:8" x14ac:dyDescent="0.25">
      <c r="E48" s="6" t="s">
        <v>78</v>
      </c>
      <c r="F48" s="7">
        <v>8866000</v>
      </c>
      <c r="G48" s="8">
        <v>9274000</v>
      </c>
      <c r="H48" s="9">
        <v>9700000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8866000</v>
      </c>
      <c r="G118" s="18">
        <f>SUM(G45)</f>
        <v>9274000</v>
      </c>
      <c r="H118" s="18">
        <f>SUM(H45)</f>
        <v>9700000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250"/>
  <sheetViews>
    <sheetView showGridLines="0" topLeftCell="A28" zoomScale="70" zoomScaleNormal="70" workbookViewId="0">
      <selection activeCell="I48" sqref="I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116361000</v>
      </c>
      <c r="G5" s="3">
        <v>124908000</v>
      </c>
      <c r="H5" s="3">
        <v>127448000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27563000</v>
      </c>
      <c r="G7" s="4">
        <f>SUM(G8:G19)</f>
        <v>31774000</v>
      </c>
      <c r="H7" s="4">
        <f>SUM(H8:H19)</f>
        <v>32803000</v>
      </c>
    </row>
    <row r="8" spans="5:8" ht="13" x14ac:dyDescent="0.3">
      <c r="E8" s="26" t="s">
        <v>11</v>
      </c>
      <c r="F8" s="11">
        <v>22563000</v>
      </c>
      <c r="G8" s="11">
        <v>23415000</v>
      </c>
      <c r="H8" s="11">
        <v>24303000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5000000</v>
      </c>
      <c r="G11" s="11">
        <v>8359000</v>
      </c>
      <c r="H11" s="11">
        <v>8500000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4117000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1017000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148041000</v>
      </c>
      <c r="G30" s="18">
        <f>+G5+G6+G7+G20</f>
        <v>159782000</v>
      </c>
      <c r="H30" s="18">
        <f>+H5+H6+H7+H20</f>
        <v>163351000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13893000</v>
      </c>
      <c r="G32" s="3">
        <f>SUM(G33:G38)</f>
        <v>0</v>
      </c>
      <c r="H32" s="3">
        <f>SUM(H33:H38)</f>
        <v>4025000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3893000</v>
      </c>
      <c r="G34" s="11"/>
      <c r="H34" s="11">
        <v>4025000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10000000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13893000</v>
      </c>
      <c r="G41" s="30">
        <f>+G32+G39</f>
        <v>0</v>
      </c>
      <c r="H41" s="30">
        <f>+H32+H39</f>
        <v>4025000</v>
      </c>
    </row>
    <row r="42" spans="5:8" ht="14" x14ac:dyDescent="0.3">
      <c r="E42" s="29" t="s">
        <v>41</v>
      </c>
      <c r="F42" s="30">
        <f>+F30+F41</f>
        <v>161934000</v>
      </c>
      <c r="G42" s="30">
        <f>+G30+G41</f>
        <v>159782000</v>
      </c>
      <c r="H42" s="30">
        <f>+H30+H41</f>
        <v>167376000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1252000</v>
      </c>
      <c r="G45" s="4">
        <f>SUM(G47+G53+G59+G65+G71+G77+G83+G89+G95+G101+G107+G113)</f>
        <v>1310000</v>
      </c>
      <c r="H45" s="4">
        <f>SUM(H47+H53+H59+H65+H71+H77+H83+H89+H95+H101+H107+H113)</f>
        <v>1370000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1252000</v>
      </c>
      <c r="G47" s="3">
        <f>SUM(G48:G51)</f>
        <v>1310000</v>
      </c>
      <c r="H47" s="3">
        <f>SUM(H48:H51)</f>
        <v>1370000</v>
      </c>
    </row>
    <row r="48" spans="5:8" x14ac:dyDescent="0.25">
      <c r="E48" s="6" t="s">
        <v>78</v>
      </c>
      <c r="F48" s="7">
        <v>1252000</v>
      </c>
      <c r="G48" s="8">
        <v>1310000</v>
      </c>
      <c r="H48" s="9">
        <v>1370000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1252000</v>
      </c>
      <c r="G118" s="18">
        <f>SUM(G45)</f>
        <v>1310000</v>
      </c>
      <c r="H118" s="18">
        <f>SUM(H45)</f>
        <v>1370000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250"/>
  <sheetViews>
    <sheetView showGridLines="0" topLeftCell="A29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61591000</v>
      </c>
      <c r="G5" s="3">
        <v>65287000</v>
      </c>
      <c r="H5" s="3">
        <v>65176000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31967000</v>
      </c>
      <c r="G7" s="4">
        <f>SUM(G8:G19)</f>
        <v>14913000</v>
      </c>
      <c r="H7" s="4">
        <f>SUM(H8:H19)</f>
        <v>14690000</v>
      </c>
    </row>
    <row r="8" spans="5:8" ht="13" x14ac:dyDescent="0.3">
      <c r="E8" s="26" t="s">
        <v>11</v>
      </c>
      <c r="F8" s="11">
        <v>12452000</v>
      </c>
      <c r="G8" s="11">
        <v>12813000</v>
      </c>
      <c r="H8" s="11">
        <v>13190000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2100000</v>
      </c>
      <c r="H11" s="11">
        <v>1500000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19515000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3950000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97508000</v>
      </c>
      <c r="G30" s="18">
        <f>+G5+G6+G7+G20</f>
        <v>83200000</v>
      </c>
      <c r="H30" s="18">
        <f>+H5+H6+H7+H20</f>
        <v>82866000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20000000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>
        <v>20000000</v>
      </c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20000000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117508000</v>
      </c>
      <c r="G42" s="30">
        <f>+G30+G41</f>
        <v>83200000</v>
      </c>
      <c r="H42" s="30">
        <f>+H30+H41</f>
        <v>82866000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1147000</v>
      </c>
      <c r="G45" s="4">
        <f>SUM(G47+G53+G59+G65+G71+G77+G83+G89+G95+G101+G107+G113)</f>
        <v>1200000</v>
      </c>
      <c r="H45" s="4">
        <f>SUM(H47+H53+H59+H65+H71+H77+H83+H89+H95+H101+H107+H113)</f>
        <v>1255000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1147000</v>
      </c>
      <c r="G47" s="3">
        <f>SUM(G48:G51)</f>
        <v>1200000</v>
      </c>
      <c r="H47" s="3">
        <f>SUM(H48:H51)</f>
        <v>1255000</v>
      </c>
    </row>
    <row r="48" spans="5:8" x14ac:dyDescent="0.25">
      <c r="E48" s="6" t="s">
        <v>78</v>
      </c>
      <c r="F48" s="7">
        <v>1147000</v>
      </c>
      <c r="G48" s="8">
        <v>1200000</v>
      </c>
      <c r="H48" s="9">
        <v>1255000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1147000</v>
      </c>
      <c r="G118" s="18">
        <f>SUM(G45)</f>
        <v>1200000</v>
      </c>
      <c r="H118" s="18">
        <f>SUM(H45)</f>
        <v>1255000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E1:H250"/>
  <sheetViews>
    <sheetView showGridLines="0" topLeftCell="A25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134246000</v>
      </c>
      <c r="G5" s="3">
        <v>142566000</v>
      </c>
      <c r="H5" s="3">
        <v>143831000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76878000</v>
      </c>
      <c r="G7" s="4">
        <f>SUM(G8:G19)</f>
        <v>62357000</v>
      </c>
      <c r="H7" s="4">
        <f>SUM(H8:H19)</f>
        <v>66553000</v>
      </c>
    </row>
    <row r="8" spans="5:8" ht="13" x14ac:dyDescent="0.3">
      <c r="E8" s="26" t="s">
        <v>11</v>
      </c>
      <c r="F8" s="11">
        <v>30710000</v>
      </c>
      <c r="G8" s="11">
        <v>31957000</v>
      </c>
      <c r="H8" s="11">
        <v>33256000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15500000</v>
      </c>
      <c r="G11" s="11">
        <v>6470000</v>
      </c>
      <c r="H11" s="11">
        <v>8300000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30668000</v>
      </c>
      <c r="G16" s="11">
        <v>23930000</v>
      </c>
      <c r="H16" s="11">
        <v>24997000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3100000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/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214224000</v>
      </c>
      <c r="G30" s="18">
        <f>+G5+G6+G7+G20</f>
        <v>208023000</v>
      </c>
      <c r="H30" s="18">
        <f>+H5+H6+H7+H20</f>
        <v>213622000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356000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356000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356000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214580000</v>
      </c>
      <c r="G42" s="30">
        <f>+G30+G41</f>
        <v>208023000</v>
      </c>
      <c r="H42" s="30">
        <f>+H30+H41</f>
        <v>213622000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1250000</v>
      </c>
      <c r="G45" s="4">
        <f>SUM(G47+G53+G59+G65+G71+G77+G83+G89+G95+G101+G107+G113)</f>
        <v>1308000</v>
      </c>
      <c r="H45" s="4">
        <f>SUM(H47+H53+H59+H65+H71+H77+H83+H89+H95+H101+H107+H113)</f>
        <v>1368000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1250000</v>
      </c>
      <c r="G47" s="3">
        <f>SUM(G48:G51)</f>
        <v>1308000</v>
      </c>
      <c r="H47" s="3">
        <f>SUM(H48:H51)</f>
        <v>1368000</v>
      </c>
    </row>
    <row r="48" spans="5:8" x14ac:dyDescent="0.25">
      <c r="E48" s="6" t="s">
        <v>78</v>
      </c>
      <c r="F48" s="7">
        <v>1250000</v>
      </c>
      <c r="G48" s="8">
        <v>1308000</v>
      </c>
      <c r="H48" s="9">
        <v>1368000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1250000</v>
      </c>
      <c r="G118" s="18">
        <f>SUM(G45)</f>
        <v>1308000</v>
      </c>
      <c r="H118" s="18">
        <f>SUM(H45)</f>
        <v>1368000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topLeftCell="A28" zoomScale="70" zoomScaleNormal="70" workbookViewId="0">
      <selection activeCell="E49" sqref="E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57516000</v>
      </c>
      <c r="G5" s="3">
        <v>60219000</v>
      </c>
      <c r="H5" s="3">
        <v>62348000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3118000</v>
      </c>
      <c r="G7" s="4">
        <f>SUM(G8:G19)</f>
        <v>3258000</v>
      </c>
      <c r="H7" s="4">
        <f>SUM(H8:H19)</f>
        <v>3404000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3118000</v>
      </c>
      <c r="G13" s="19">
        <v>3258000</v>
      </c>
      <c r="H13" s="19">
        <v>3404000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3050000</v>
      </c>
      <c r="G20" s="3">
        <f>SUM(G21:G29)</f>
        <v>2100000</v>
      </c>
      <c r="H20" s="3">
        <f>SUM(H21:H29)</f>
        <v>2200000</v>
      </c>
    </row>
    <row r="21" spans="5:8" ht="13" x14ac:dyDescent="0.3">
      <c r="E21" s="26" t="s">
        <v>24</v>
      </c>
      <c r="F21" s="19">
        <v>2100000</v>
      </c>
      <c r="G21" s="19">
        <v>2100000</v>
      </c>
      <c r="H21" s="19">
        <v>2200000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63684000</v>
      </c>
      <c r="G30" s="18">
        <f>+G5+G6+G7+G20</f>
        <v>65577000</v>
      </c>
      <c r="H30" s="18">
        <f>+H5+H6+H7+H20</f>
        <v>67952000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63684000</v>
      </c>
      <c r="G42" s="30">
        <f>+G30+G41</f>
        <v>65577000</v>
      </c>
      <c r="H42" s="30">
        <f>+H30+H41</f>
        <v>67952000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E1:H250"/>
  <sheetViews>
    <sheetView showGridLines="0" topLeftCell="A31" zoomScale="70" zoomScaleNormal="70" workbookViewId="0">
      <selection activeCell="F49" sqref="F49: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70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180561000</v>
      </c>
      <c r="G5" s="3">
        <v>190948000</v>
      </c>
      <c r="H5" s="3">
        <v>188273000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136227000</v>
      </c>
      <c r="G7" s="4">
        <f>SUM(G8:G19)</f>
        <v>132352000</v>
      </c>
      <c r="H7" s="4">
        <f>SUM(H8:H19)</f>
        <v>138715000</v>
      </c>
    </row>
    <row r="8" spans="5:8" ht="13" x14ac:dyDescent="0.3">
      <c r="E8" s="26" t="s">
        <v>11</v>
      </c>
      <c r="F8" s="11">
        <v>82527000</v>
      </c>
      <c r="G8" s="11">
        <v>74753000</v>
      </c>
      <c r="H8" s="11">
        <v>78116000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1500000</v>
      </c>
      <c r="H11" s="11">
        <v>2000000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53700000</v>
      </c>
      <c r="G16" s="11">
        <v>56099000</v>
      </c>
      <c r="H16" s="11">
        <v>58599000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5259000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2159000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322047000</v>
      </c>
      <c r="G30" s="18">
        <f>+G5+G6+G7+G20</f>
        <v>326400000</v>
      </c>
      <c r="H30" s="18">
        <f>+H5+H6+H7+H20</f>
        <v>330088000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15408000</v>
      </c>
      <c r="G32" s="3">
        <f>SUM(G33:G38)</f>
        <v>109250000</v>
      </c>
      <c r="H32" s="3">
        <f>SUM(H33:H38)</f>
        <v>57500000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15408000</v>
      </c>
      <c r="G34" s="11">
        <v>109250000</v>
      </c>
      <c r="H34" s="11">
        <v>57500000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15408000</v>
      </c>
      <c r="G41" s="30">
        <f>+G32+G39</f>
        <v>109250000</v>
      </c>
      <c r="H41" s="30">
        <f>+H32+H39</f>
        <v>57500000</v>
      </c>
    </row>
    <row r="42" spans="5:8" ht="14" x14ac:dyDescent="0.3">
      <c r="E42" s="29" t="s">
        <v>41</v>
      </c>
      <c r="F42" s="30">
        <f>+F30+F41</f>
        <v>337455000</v>
      </c>
      <c r="G42" s="30">
        <f>+G30+G41</f>
        <v>435650000</v>
      </c>
      <c r="H42" s="30">
        <f>+H30+H41</f>
        <v>387588000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1252000</v>
      </c>
      <c r="G45" s="4">
        <f>SUM(G47+G53+G59+G65+G71+G77+G83+G89+G95+G101+G107+G113)</f>
        <v>1182000</v>
      </c>
      <c r="H45" s="4">
        <f>SUM(H47+H53+H59+H65+H71+H77+H83+H89+H95+H101+H107+H113)</f>
        <v>1234000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1252000</v>
      </c>
      <c r="G47" s="3">
        <f>SUM(G48:G51)</f>
        <v>1182000</v>
      </c>
      <c r="H47" s="3">
        <f>SUM(H48:H51)</f>
        <v>1234000</v>
      </c>
    </row>
    <row r="48" spans="5:8" x14ac:dyDescent="0.25">
      <c r="E48" s="6" t="s">
        <v>78</v>
      </c>
      <c r="F48" s="7">
        <v>1252000</v>
      </c>
      <c r="G48" s="8">
        <v>1182000</v>
      </c>
      <c r="H48" s="9">
        <v>1234000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1252000</v>
      </c>
      <c r="G118" s="18">
        <f>SUM(G45)</f>
        <v>1182000</v>
      </c>
      <c r="H118" s="18">
        <f>SUM(H45)</f>
        <v>1234000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E1:H250"/>
  <sheetViews>
    <sheetView showGridLines="0" topLeftCell="A31" zoomScale="70" zoomScaleNormal="70" workbookViewId="0">
      <selection activeCell="H125" sqref="H12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71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230911000</v>
      </c>
      <c r="G5" s="3">
        <v>252221000</v>
      </c>
      <c r="H5" s="3">
        <v>261829000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168674000</v>
      </c>
      <c r="G7" s="4">
        <f>SUM(G8:G19)</f>
        <v>144342000</v>
      </c>
      <c r="H7" s="4">
        <f>SUM(H8:H19)</f>
        <v>145260000</v>
      </c>
    </row>
    <row r="8" spans="5:8" ht="13" x14ac:dyDescent="0.3">
      <c r="E8" s="26" t="s">
        <v>11</v>
      </c>
      <c r="F8" s="11">
        <v>63399000</v>
      </c>
      <c r="G8" s="11">
        <v>66231000</v>
      </c>
      <c r="H8" s="11">
        <v>69183000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43025000</v>
      </c>
      <c r="G11" s="11">
        <v>19000000</v>
      </c>
      <c r="H11" s="11">
        <v>20000000</v>
      </c>
    </row>
    <row r="12" spans="5:8" ht="13" x14ac:dyDescent="0.3">
      <c r="E12" s="26" t="s">
        <v>15</v>
      </c>
      <c r="F12" s="19">
        <v>20000000</v>
      </c>
      <c r="G12" s="19">
        <v>15000000</v>
      </c>
      <c r="H12" s="19">
        <v>10000000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42250000</v>
      </c>
      <c r="G16" s="11">
        <v>44111000</v>
      </c>
      <c r="H16" s="11">
        <v>46077000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4211000</v>
      </c>
      <c r="G20" s="3">
        <f>SUM(G21:G29)</f>
        <v>8100000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1111000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403796000</v>
      </c>
      <c r="G30" s="18">
        <f>+G5+G6+G7+G20</f>
        <v>404663000</v>
      </c>
      <c r="H30" s="18">
        <f>+H5+H6+H7+H20</f>
        <v>410327000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152209000</v>
      </c>
      <c r="G32" s="3">
        <f>SUM(G33:G38)</f>
        <v>52211000</v>
      </c>
      <c r="H32" s="3">
        <f>SUM(H33:H38)</f>
        <v>36500000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152109000</v>
      </c>
      <c r="G34" s="11">
        <v>50211000</v>
      </c>
      <c r="H34" s="11">
        <v>34500000</v>
      </c>
    </row>
    <row r="35" spans="5:8" ht="13" x14ac:dyDescent="0.3">
      <c r="E35" s="26" t="s">
        <v>37</v>
      </c>
      <c r="F35" s="11">
        <v>100000</v>
      </c>
      <c r="G35" s="11">
        <v>2000000</v>
      </c>
      <c r="H35" s="11">
        <v>2000000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152209000</v>
      </c>
      <c r="G41" s="30">
        <f>+G32+G39</f>
        <v>52211000</v>
      </c>
      <c r="H41" s="30">
        <f>+H32+H39</f>
        <v>36500000</v>
      </c>
    </row>
    <row r="42" spans="5:8" ht="14" x14ac:dyDescent="0.3">
      <c r="E42" s="29" t="s">
        <v>41</v>
      </c>
      <c r="F42" s="30">
        <f>+F30+F41</f>
        <v>556005000</v>
      </c>
      <c r="G42" s="30">
        <f>+G30+G41</f>
        <v>456874000</v>
      </c>
      <c r="H42" s="30">
        <f>+H30+H41</f>
        <v>446827000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1252000</v>
      </c>
      <c r="G45" s="4">
        <f>SUM(G47+G53+G59+G65+G71+G77+G83+G89+G95+G101+G107+G113)</f>
        <v>1310000</v>
      </c>
      <c r="H45" s="4">
        <f>SUM(H47+H53+H59+H65+H71+H77+H83+H89+H95+H101+H107+H113)</f>
        <v>1370000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1252000</v>
      </c>
      <c r="G47" s="3">
        <f>SUM(G48:G51)</f>
        <v>1310000</v>
      </c>
      <c r="H47" s="3">
        <f>SUM(H48:H51)</f>
        <v>1370000</v>
      </c>
    </row>
    <row r="48" spans="5:8" x14ac:dyDescent="0.25">
      <c r="E48" s="6" t="s">
        <v>78</v>
      </c>
      <c r="F48" s="7">
        <v>1252000</v>
      </c>
      <c r="G48" s="8">
        <v>1310000</v>
      </c>
      <c r="H48" s="9">
        <v>1370000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1252000</v>
      </c>
      <c r="G118" s="18">
        <f>SUM(G45)</f>
        <v>1310000</v>
      </c>
      <c r="H118" s="18">
        <f>SUM(H45)</f>
        <v>1370000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E1:H250"/>
  <sheetViews>
    <sheetView showGridLines="0" topLeftCell="A29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72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61684000</v>
      </c>
      <c r="G5" s="3">
        <v>70300000</v>
      </c>
      <c r="H5" s="3">
        <v>80646000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27510000</v>
      </c>
      <c r="G7" s="4">
        <f>SUM(G8:G19)</f>
        <v>98897000</v>
      </c>
      <c r="H7" s="4">
        <f>SUM(H8:H19)</f>
        <v>55440000</v>
      </c>
    </row>
    <row r="8" spans="5:8" ht="13" x14ac:dyDescent="0.3">
      <c r="E8" s="26" t="s">
        <v>11</v>
      </c>
      <c r="F8" s="11">
        <v>13285000</v>
      </c>
      <c r="G8" s="11">
        <v>13687000</v>
      </c>
      <c r="H8" s="11">
        <v>14106000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20000000</v>
      </c>
      <c r="H11" s="11">
        <v>15000000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>
        <v>40000000</v>
      </c>
      <c r="H15" s="11"/>
    </row>
    <row r="16" spans="5:8" ht="13" x14ac:dyDescent="0.3">
      <c r="E16" s="26" t="s">
        <v>19</v>
      </c>
      <c r="F16" s="11">
        <v>14225000</v>
      </c>
      <c r="G16" s="11">
        <v>25210000</v>
      </c>
      <c r="H16" s="11">
        <v>26334000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7050000</v>
      </c>
      <c r="G20" s="3">
        <f>SUM(G21:G29)</f>
        <v>2100000</v>
      </c>
      <c r="H20" s="3">
        <f>SUM(H21:H29)</f>
        <v>2200000</v>
      </c>
    </row>
    <row r="21" spans="5:8" ht="13" x14ac:dyDescent="0.3">
      <c r="E21" s="26" t="s">
        <v>24</v>
      </c>
      <c r="F21" s="19">
        <v>2100000</v>
      </c>
      <c r="G21" s="19">
        <v>2100000</v>
      </c>
      <c r="H21" s="19">
        <v>2200000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96244000</v>
      </c>
      <c r="G30" s="18">
        <f>+G5+G6+G7+G20</f>
        <v>171297000</v>
      </c>
      <c r="H30" s="18">
        <f>+H5+H6+H7+H20</f>
        <v>138286000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6153000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6153000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6153000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102397000</v>
      </c>
      <c r="G42" s="30">
        <f>+G30+G41</f>
        <v>171297000</v>
      </c>
      <c r="H42" s="30">
        <f>+H30+H41</f>
        <v>138286000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1043000</v>
      </c>
      <c r="G45" s="4">
        <f>SUM(G47+G53+G59+G65+G71+G77+G83+G89+G95+G101+G107+G113)</f>
        <v>1091000</v>
      </c>
      <c r="H45" s="4">
        <f>SUM(H47+H53+H59+H65+H71+H77+H83+H89+H95+H101+H107+H113)</f>
        <v>1141000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1043000</v>
      </c>
      <c r="G47" s="3">
        <f>SUM(G48:G51)</f>
        <v>1091000</v>
      </c>
      <c r="H47" s="3">
        <f>SUM(H48:H51)</f>
        <v>1141000</v>
      </c>
    </row>
    <row r="48" spans="5:8" x14ac:dyDescent="0.25">
      <c r="E48" s="6" t="s">
        <v>78</v>
      </c>
      <c r="F48" s="7">
        <v>1043000</v>
      </c>
      <c r="G48" s="8">
        <v>1091000</v>
      </c>
      <c r="H48" s="9">
        <v>1141000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1043000</v>
      </c>
      <c r="G118" s="18">
        <f>SUM(G45)</f>
        <v>1091000</v>
      </c>
      <c r="H118" s="18">
        <f>SUM(H45)</f>
        <v>1141000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topLeftCell="A27" zoomScale="70" zoomScaleNormal="70" workbookViewId="0">
      <selection activeCell="E49" sqref="E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61791000</v>
      </c>
      <c r="G5" s="3">
        <v>64783000</v>
      </c>
      <c r="H5" s="3">
        <v>65021000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3232000</v>
      </c>
      <c r="G7" s="4">
        <f>SUM(G8:G19)</f>
        <v>3378000</v>
      </c>
      <c r="H7" s="4">
        <f>SUM(H8:H19)</f>
        <v>3529000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3232000</v>
      </c>
      <c r="G13" s="19">
        <v>3378000</v>
      </c>
      <c r="H13" s="19">
        <v>3529000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2650000</v>
      </c>
      <c r="G20" s="3">
        <f>SUM(G21:G29)</f>
        <v>1700000</v>
      </c>
      <c r="H20" s="3">
        <f>SUM(H21:H29)</f>
        <v>1838000</v>
      </c>
    </row>
    <row r="21" spans="5:8" ht="13" x14ac:dyDescent="0.3">
      <c r="E21" s="26" t="s">
        <v>24</v>
      </c>
      <c r="F21" s="19">
        <v>1700000</v>
      </c>
      <c r="G21" s="19">
        <v>1700000</v>
      </c>
      <c r="H21" s="19">
        <v>1838000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67673000</v>
      </c>
      <c r="G30" s="18">
        <f>+G5+G6+G7+G20</f>
        <v>69861000</v>
      </c>
      <c r="H30" s="18">
        <f>+H5+H6+H7+H20</f>
        <v>70388000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67673000</v>
      </c>
      <c r="G42" s="30">
        <f>+G30+G41</f>
        <v>69861000</v>
      </c>
      <c r="H42" s="30">
        <f>+H30+H41</f>
        <v>70388000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topLeftCell="A26" zoomScale="70" zoomScaleNormal="70" workbookViewId="0">
      <selection activeCell="E49" sqref="E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81190000</v>
      </c>
      <c r="G5" s="3">
        <v>85107000</v>
      </c>
      <c r="H5" s="3">
        <v>87356000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3079000</v>
      </c>
      <c r="G7" s="4">
        <f>SUM(G8:G19)</f>
        <v>3217000</v>
      </c>
      <c r="H7" s="4">
        <f>SUM(H8:H19)</f>
        <v>3361000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3079000</v>
      </c>
      <c r="G13" s="19">
        <v>3217000</v>
      </c>
      <c r="H13" s="19">
        <v>3361000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2199000</v>
      </c>
      <c r="G20" s="3">
        <f>SUM(G21:G29)</f>
        <v>1200000</v>
      </c>
      <c r="H20" s="3">
        <f>SUM(H21:H29)</f>
        <v>1338000</v>
      </c>
    </row>
    <row r="21" spans="5:8" ht="13" x14ac:dyDescent="0.3">
      <c r="E21" s="26" t="s">
        <v>24</v>
      </c>
      <c r="F21" s="19">
        <v>1200000</v>
      </c>
      <c r="G21" s="19">
        <v>1200000</v>
      </c>
      <c r="H21" s="19">
        <v>1338000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999000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86468000</v>
      </c>
      <c r="G30" s="18">
        <f>+G5+G6+G7+G20</f>
        <v>89524000</v>
      </c>
      <c r="H30" s="18">
        <f>+H5+H6+H7+H20</f>
        <v>92055000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86468000</v>
      </c>
      <c r="G42" s="30">
        <f>+G30+G41</f>
        <v>89524000</v>
      </c>
      <c r="H42" s="30">
        <f>+H30+H41</f>
        <v>92055000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topLeftCell="A31" zoomScale="70" zoomScaleNormal="70" workbookViewId="0">
      <selection activeCell="E49" sqref="E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136271000</v>
      </c>
      <c r="G5" s="3">
        <v>142466000</v>
      </c>
      <c r="H5" s="3">
        <v>149239000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2707000</v>
      </c>
      <c r="G7" s="4">
        <f>SUM(G8:G19)</f>
        <v>2829000</v>
      </c>
      <c r="H7" s="4">
        <f>SUM(H8:H19)</f>
        <v>2955000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2707000</v>
      </c>
      <c r="G13" s="19">
        <v>2829000</v>
      </c>
      <c r="H13" s="19">
        <v>2955000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1959000</v>
      </c>
      <c r="G20" s="3">
        <f>SUM(G21:G29)</f>
        <v>1000000</v>
      </c>
      <c r="H20" s="3">
        <f>SUM(H21:H29)</f>
        <v>1100000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140937000</v>
      </c>
      <c r="G30" s="18">
        <f>+G5+G6+G7+G20</f>
        <v>146295000</v>
      </c>
      <c r="H30" s="18">
        <f>+H5+H6+H7+H20</f>
        <v>153294000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140937000</v>
      </c>
      <c r="G42" s="30">
        <f>+G30+G41</f>
        <v>146295000</v>
      </c>
      <c r="H42" s="30">
        <f>+H30+H41</f>
        <v>153294000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topLeftCell="A29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25229000</v>
      </c>
      <c r="G5" s="3">
        <v>27136000</v>
      </c>
      <c r="H5" s="3">
        <v>28041000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17726000</v>
      </c>
      <c r="G7" s="4">
        <f>SUM(G8:G19)</f>
        <v>26113000</v>
      </c>
      <c r="H7" s="4">
        <f>SUM(H8:H19)</f>
        <v>27498000</v>
      </c>
    </row>
    <row r="8" spans="5:8" ht="13" x14ac:dyDescent="0.3">
      <c r="E8" s="26" t="s">
        <v>11</v>
      </c>
      <c r="F8" s="11">
        <v>7826000</v>
      </c>
      <c r="G8" s="11">
        <v>7963000</v>
      </c>
      <c r="H8" s="11">
        <v>8106000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1500000</v>
      </c>
      <c r="H11" s="11">
        <v>2000000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9900000</v>
      </c>
      <c r="G16" s="11">
        <v>16650000</v>
      </c>
      <c r="H16" s="11">
        <v>17392000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3600000</v>
      </c>
      <c r="G20" s="3">
        <f>SUM(G21:G29)</f>
        <v>2650000</v>
      </c>
      <c r="H20" s="3">
        <f>SUM(H21:H29)</f>
        <v>2700000</v>
      </c>
    </row>
    <row r="21" spans="5:8" ht="13" x14ac:dyDescent="0.3">
      <c r="E21" s="26" t="s">
        <v>24</v>
      </c>
      <c r="F21" s="19">
        <v>2650000</v>
      </c>
      <c r="G21" s="19">
        <v>2650000</v>
      </c>
      <c r="H21" s="19">
        <v>2700000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46555000</v>
      </c>
      <c r="G30" s="18">
        <f>+G5+G6+G7+G20</f>
        <v>55899000</v>
      </c>
      <c r="H30" s="18">
        <f>+H5+H6+H7+H20</f>
        <v>58239000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46555000</v>
      </c>
      <c r="G42" s="30">
        <f>+G30+G41</f>
        <v>55899000</v>
      </c>
      <c r="H42" s="30">
        <f>+H30+H41</f>
        <v>58239000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1252000</v>
      </c>
      <c r="G45" s="4">
        <f>SUM(G47+G53+G59+G65+G71+G77+G83+G89+G95+G101+G107+G113)</f>
        <v>1310000</v>
      </c>
      <c r="H45" s="4">
        <f>SUM(H47+H53+H59+H65+H71+H77+H83+H89+H95+H101+H107+H113)</f>
        <v>1310000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1252000</v>
      </c>
      <c r="G47" s="3">
        <f>SUM(G48:G51)</f>
        <v>1310000</v>
      </c>
      <c r="H47" s="3">
        <f>SUM(H48:H51)</f>
        <v>1310000</v>
      </c>
    </row>
    <row r="48" spans="5:8" x14ac:dyDescent="0.25">
      <c r="E48" s="6" t="s">
        <v>78</v>
      </c>
      <c r="F48" s="7">
        <v>1252000</v>
      </c>
      <c r="G48" s="8">
        <v>1310000</v>
      </c>
      <c r="H48" s="9">
        <v>1310000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1252000</v>
      </c>
      <c r="G118" s="18">
        <f>SUM(G45)</f>
        <v>1310000</v>
      </c>
      <c r="H118" s="18">
        <f>SUM(H45)</f>
        <v>1310000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topLeftCell="A28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63411000</v>
      </c>
      <c r="G5" s="3">
        <v>68170000</v>
      </c>
      <c r="H5" s="3">
        <v>71952000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36599000</v>
      </c>
      <c r="G7" s="4">
        <f>SUM(G8:G19)</f>
        <v>20461000</v>
      </c>
      <c r="H7" s="4">
        <f>SUM(H8:H19)</f>
        <v>19947000</v>
      </c>
    </row>
    <row r="8" spans="5:8" ht="13" x14ac:dyDescent="0.3">
      <c r="E8" s="26" t="s">
        <v>11</v>
      </c>
      <c r="F8" s="11">
        <v>16599000</v>
      </c>
      <c r="G8" s="11">
        <v>17161000</v>
      </c>
      <c r="H8" s="11">
        <v>17747000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3300000</v>
      </c>
      <c r="H11" s="11">
        <v>2200000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20000000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4203000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1103000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104213000</v>
      </c>
      <c r="G30" s="18">
        <f>+G5+G6+G7+G20</f>
        <v>91731000</v>
      </c>
      <c r="H30" s="18">
        <f>+H5+H6+H7+H20</f>
        <v>94999000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57500000</v>
      </c>
      <c r="H32" s="3">
        <f>SUM(H33:H38)</f>
        <v>58018000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>
        <v>57500000</v>
      </c>
      <c r="H34" s="11">
        <v>58018000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57500000</v>
      </c>
      <c r="H41" s="30">
        <f>+H32+H39</f>
        <v>58018000</v>
      </c>
    </row>
    <row r="42" spans="5:8" ht="14" x14ac:dyDescent="0.3">
      <c r="E42" s="29" t="s">
        <v>41</v>
      </c>
      <c r="F42" s="30">
        <f>+F30+F41</f>
        <v>104213000</v>
      </c>
      <c r="G42" s="30">
        <f>+G30+G41</f>
        <v>149231000</v>
      </c>
      <c r="H42" s="30">
        <f>+H30+H41</f>
        <v>153017000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1565000</v>
      </c>
      <c r="G45" s="4">
        <f>SUM(G47+G53+G59+G65+G71+G77+G83+G89+G95+G101+G107+G113)</f>
        <v>1637000</v>
      </c>
      <c r="H45" s="4">
        <f>SUM(H47+H53+H59+H65+H71+H77+H83+H89+H95+H101+H107+H113)</f>
        <v>1712000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1565000</v>
      </c>
      <c r="G47" s="3">
        <f>SUM(G48:G51)</f>
        <v>1637000</v>
      </c>
      <c r="H47" s="3">
        <f>SUM(H48:H51)</f>
        <v>1712000</v>
      </c>
    </row>
    <row r="48" spans="5:8" x14ac:dyDescent="0.25">
      <c r="E48" s="6" t="s">
        <v>78</v>
      </c>
      <c r="F48" s="7">
        <v>1565000</v>
      </c>
      <c r="G48" s="8">
        <v>1637000</v>
      </c>
      <c r="H48" s="9">
        <v>1712000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1565000</v>
      </c>
      <c r="G118" s="18">
        <f>SUM(G45)</f>
        <v>1637000</v>
      </c>
      <c r="H118" s="18">
        <f>SUM(H45)</f>
        <v>1712000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topLeftCell="A30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32313000</v>
      </c>
      <c r="G5" s="3">
        <v>34111000</v>
      </c>
      <c r="H5" s="3">
        <v>33738000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12626000</v>
      </c>
      <c r="G7" s="4">
        <f>SUM(G8:G19)</f>
        <v>19260000</v>
      </c>
      <c r="H7" s="4">
        <f>SUM(H8:H19)</f>
        <v>19514000</v>
      </c>
    </row>
    <row r="8" spans="5:8" ht="13" x14ac:dyDescent="0.3">
      <c r="E8" s="26" t="s">
        <v>11</v>
      </c>
      <c r="F8" s="11">
        <v>8086000</v>
      </c>
      <c r="G8" s="11">
        <v>8236000</v>
      </c>
      <c r="H8" s="11">
        <v>8392000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2100000</v>
      </c>
      <c r="H11" s="11">
        <v>1800000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4540000</v>
      </c>
      <c r="G16" s="11">
        <v>8924000</v>
      </c>
      <c r="H16" s="11">
        <v>9322000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4050000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48989000</v>
      </c>
      <c r="G30" s="18">
        <f>+G5+G6+G7+G20</f>
        <v>56471000</v>
      </c>
      <c r="H30" s="18">
        <f>+H5+H6+H7+H20</f>
        <v>56352000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8540000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8540000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8540000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57529000</v>
      </c>
      <c r="G42" s="30">
        <f>+G30+G41</f>
        <v>56471000</v>
      </c>
      <c r="H42" s="30">
        <f>+H30+H41</f>
        <v>56352000</v>
      </c>
    </row>
    <row r="43" spans="5:8" x14ac:dyDescent="0.25">
      <c r="F43" s="21"/>
      <c r="G43" s="21"/>
      <c r="H43" s="21"/>
    </row>
    <row r="44" spans="5:8" ht="13" x14ac:dyDescent="0.25">
      <c r="E44" s="2" t="s">
        <v>73</v>
      </c>
      <c r="F44" s="3"/>
      <c r="G44" s="3"/>
      <c r="H44" s="3"/>
    </row>
    <row r="45" spans="5:8" ht="13" x14ac:dyDescent="0.25">
      <c r="E45" s="2" t="s">
        <v>74</v>
      </c>
      <c r="F45" s="4">
        <f>SUM(F47+F53+F59+F65+F71+F77+F83+F89+F95+F101+F107+F113)</f>
        <v>1043000</v>
      </c>
      <c r="G45" s="4">
        <f>SUM(G47+G53+G59+G65+G71+G77+G83+G89+G95+G101+G107+G113)</f>
        <v>1091000</v>
      </c>
      <c r="H45" s="4">
        <f>SUM(H47+H53+H59+H65+H71+H77+H83+H89+H95+H101+H107+H113)</f>
        <v>1141000</v>
      </c>
    </row>
    <row r="46" spans="5:8" ht="13" x14ac:dyDescent="0.25">
      <c r="E46" s="5" t="s">
        <v>75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1043000</v>
      </c>
      <c r="G47" s="3">
        <f>SUM(G48:G51)</f>
        <v>1091000</v>
      </c>
      <c r="H47" s="3">
        <f>SUM(H48:H51)</f>
        <v>1141000</v>
      </c>
    </row>
    <row r="48" spans="5:8" x14ac:dyDescent="0.25">
      <c r="E48" s="6" t="s">
        <v>78</v>
      </c>
      <c r="F48" s="7">
        <v>1043000</v>
      </c>
      <c r="G48" s="8">
        <v>1091000</v>
      </c>
      <c r="H48" s="9">
        <v>1141000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76</v>
      </c>
      <c r="F118" s="18">
        <f>SUM(F45)</f>
        <v>1043000</v>
      </c>
      <c r="G118" s="18">
        <f>SUM(G45)</f>
        <v>1091000</v>
      </c>
      <c r="H118" s="18">
        <f>SUM(H45)</f>
        <v>1141000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Summary</vt:lpstr>
      <vt:lpstr>DC45</vt:lpstr>
      <vt:lpstr>DC6</vt:lpstr>
      <vt:lpstr>DC7</vt:lpstr>
      <vt:lpstr>DC8</vt:lpstr>
      <vt:lpstr>DC9</vt:lpstr>
      <vt:lpstr>NC061</vt:lpstr>
      <vt:lpstr>NC062</vt:lpstr>
      <vt:lpstr>NC064</vt:lpstr>
      <vt:lpstr>NC065</vt:lpstr>
      <vt:lpstr>NC066</vt:lpstr>
      <vt:lpstr>NC067</vt:lpstr>
      <vt:lpstr>NC071</vt:lpstr>
      <vt:lpstr>NC072</vt:lpstr>
      <vt:lpstr>NC073</vt:lpstr>
      <vt:lpstr>NC074</vt:lpstr>
      <vt:lpstr>NC075</vt:lpstr>
      <vt:lpstr>NC076</vt:lpstr>
      <vt:lpstr>NC077</vt:lpstr>
      <vt:lpstr>NC078</vt:lpstr>
      <vt:lpstr>NC082</vt:lpstr>
      <vt:lpstr>NC084</vt:lpstr>
      <vt:lpstr>NC085</vt:lpstr>
      <vt:lpstr>NC086</vt:lpstr>
      <vt:lpstr>NC087</vt:lpstr>
      <vt:lpstr>NC091</vt:lpstr>
      <vt:lpstr>NC092</vt:lpstr>
      <vt:lpstr>NC093</vt:lpstr>
      <vt:lpstr>NC094</vt:lpstr>
      <vt:lpstr>NC451</vt:lpstr>
      <vt:lpstr>NC452</vt:lpstr>
      <vt:lpstr>NC453</vt:lpstr>
      <vt:lpstr>'DC45'!Print_Area</vt:lpstr>
      <vt:lpstr>'DC6'!Print_Area</vt:lpstr>
      <vt:lpstr>'DC7'!Print_Area</vt:lpstr>
      <vt:lpstr>'DC8'!Print_Area</vt:lpstr>
      <vt:lpstr>'DC9'!Print_Area</vt:lpstr>
      <vt:lpstr>'NC061'!Print_Area</vt:lpstr>
      <vt:lpstr>'NC062'!Print_Area</vt:lpstr>
      <vt:lpstr>'NC064'!Print_Area</vt:lpstr>
      <vt:lpstr>'NC065'!Print_Area</vt:lpstr>
      <vt:lpstr>'NC066'!Print_Area</vt:lpstr>
      <vt:lpstr>'NC067'!Print_Area</vt:lpstr>
      <vt:lpstr>'NC071'!Print_Area</vt:lpstr>
      <vt:lpstr>'NC072'!Print_Area</vt:lpstr>
      <vt:lpstr>'NC073'!Print_Area</vt:lpstr>
      <vt:lpstr>'NC074'!Print_Area</vt:lpstr>
      <vt:lpstr>'NC075'!Print_Area</vt:lpstr>
      <vt:lpstr>'NC076'!Print_Area</vt:lpstr>
      <vt:lpstr>'NC077'!Print_Area</vt:lpstr>
      <vt:lpstr>'NC078'!Print_Area</vt:lpstr>
      <vt:lpstr>'NC082'!Print_Area</vt:lpstr>
      <vt:lpstr>'NC084'!Print_Area</vt:lpstr>
      <vt:lpstr>'NC085'!Print_Area</vt:lpstr>
      <vt:lpstr>'NC086'!Print_Area</vt:lpstr>
      <vt:lpstr>'NC087'!Print_Area</vt:lpstr>
      <vt:lpstr>'NC091'!Print_Area</vt:lpstr>
      <vt:lpstr>'NC092'!Print_Area</vt:lpstr>
      <vt:lpstr>'NC093'!Print_Area</vt:lpstr>
      <vt:lpstr>'NC094'!Print_Area</vt:lpstr>
      <vt:lpstr>'NC451'!Print_Area</vt:lpstr>
      <vt:lpstr>'NC452'!Print_Area</vt:lpstr>
      <vt:lpstr>'NC453'!Print_Area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Pretty Langa</cp:lastModifiedBy>
  <dcterms:created xsi:type="dcterms:W3CDTF">2023-04-13T10:28:24Z</dcterms:created>
  <dcterms:modified xsi:type="dcterms:W3CDTF">2023-04-26T14:33:51Z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2023-04-13T10:29:16Z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1f9e1324-0468-467f-b6cd-483cf5995759</vt:lpwstr>
  </property>
  <property fmtid="{D5CDD505-2E9C-101B-9397-08002B2CF9AE}" pid="8" name="MSIP_Label_93c4247e-447d-4732-af29-2e529a4288f1_ContentBits">
    <vt:lpwstr>0</vt:lpwstr>
  </property>
</Properties>
</file>